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60" windowWidth="20730" windowHeight="11760"/>
  </bookViews>
  <sheets>
    <sheet name="Anvisningar" sheetId="4" r:id="rId1"/>
    <sheet name="Data" sheetId="2" r:id="rId2"/>
    <sheet name="Resultat" sheetId="3" r:id="rId3"/>
  </sheets>
  <calcPr calcId="125725"/>
</workbook>
</file>

<file path=xl/calcChain.xml><?xml version="1.0" encoding="utf-8"?>
<calcChain xmlns="http://schemas.openxmlformats.org/spreadsheetml/2006/main">
  <c r="M12" i="3"/>
  <c r="T12" s="1"/>
  <c r="M13"/>
  <c r="T13" s="1"/>
  <c r="M14"/>
  <c r="T14" s="1"/>
  <c r="M11"/>
  <c r="T11" s="1"/>
  <c r="Z11"/>
  <c r="Z12"/>
  <c r="Z13"/>
  <c r="Z14"/>
  <c r="Y11"/>
  <c r="Y12"/>
  <c r="Y13"/>
  <c r="Y14"/>
  <c r="X12"/>
  <c r="X13"/>
  <c r="X14"/>
  <c r="X11"/>
  <c r="B11"/>
  <c r="B12"/>
  <c r="B14"/>
  <c r="B13" l="1"/>
  <c r="I7"/>
  <c r="J7"/>
  <c r="K7"/>
  <c r="I8"/>
  <c r="J8"/>
  <c r="K8"/>
  <c r="I9"/>
  <c r="J9"/>
  <c r="K9"/>
  <c r="I10"/>
  <c r="J10"/>
  <c r="K10"/>
  <c r="I11"/>
  <c r="J11"/>
  <c r="K11"/>
  <c r="I12"/>
  <c r="J12"/>
  <c r="K12"/>
  <c r="I13"/>
  <c r="J13"/>
  <c r="K13"/>
  <c r="I14"/>
  <c r="J14"/>
  <c r="K14"/>
  <c r="I15"/>
  <c r="J15"/>
  <c r="V15" s="1"/>
  <c r="K15"/>
  <c r="W15" s="1"/>
  <c r="L7"/>
  <c r="L8"/>
  <c r="L9"/>
  <c r="L10"/>
  <c r="M10" s="1"/>
  <c r="T10" s="1"/>
  <c r="L11"/>
  <c r="L12"/>
  <c r="L13"/>
  <c r="L14"/>
  <c r="L15"/>
  <c r="M15" s="1"/>
  <c r="L6"/>
  <c r="J6"/>
  <c r="K6"/>
  <c r="I6"/>
  <c r="O14" l="1"/>
  <c r="R14" s="1"/>
  <c r="V14"/>
  <c r="P14"/>
  <c r="S14" s="1"/>
  <c r="W14"/>
  <c r="N14"/>
  <c r="Q14" s="1"/>
  <c r="AS14"/>
  <c r="D14" s="1"/>
  <c r="U14"/>
  <c r="P12"/>
  <c r="S12" s="1"/>
  <c r="W12"/>
  <c r="N12"/>
  <c r="Q12" s="1"/>
  <c r="AS12"/>
  <c r="D12" s="1"/>
  <c r="U12"/>
  <c r="O11"/>
  <c r="R11" s="1"/>
  <c r="V11"/>
  <c r="AS15"/>
  <c r="D15" s="1"/>
  <c r="U15"/>
  <c r="O12"/>
  <c r="R12" s="1"/>
  <c r="V12"/>
  <c r="P11"/>
  <c r="S11" s="1"/>
  <c r="W11"/>
  <c r="N11"/>
  <c r="Q11" s="1"/>
  <c r="AS11"/>
  <c r="D11" s="1"/>
  <c r="U11"/>
  <c r="P13"/>
  <c r="S13" s="1"/>
  <c r="W13"/>
  <c r="O13"/>
  <c r="R13" s="1"/>
  <c r="V13"/>
  <c r="N13"/>
  <c r="Q13" s="1"/>
  <c r="U13"/>
  <c r="AA13" s="1"/>
  <c r="P8"/>
  <c r="S8" s="1"/>
  <c r="W8" s="1"/>
  <c r="N8"/>
  <c r="Q8" s="1"/>
  <c r="U8" s="1"/>
  <c r="B10"/>
  <c r="AN14"/>
  <c r="AC12"/>
  <c r="AF14"/>
  <c r="AA14"/>
  <c r="AE14"/>
  <c r="AG12"/>
  <c r="AL12"/>
  <c r="AP11"/>
  <c r="X9"/>
  <c r="M9"/>
  <c r="Z9"/>
  <c r="Y9"/>
  <c r="X7"/>
  <c r="M7"/>
  <c r="Z7"/>
  <c r="Y7"/>
  <c r="M6"/>
  <c r="Z6"/>
  <c r="Y6"/>
  <c r="X6"/>
  <c r="M8"/>
  <c r="Z8"/>
  <c r="Y8"/>
  <c r="X8"/>
  <c r="O9"/>
  <c r="R9" s="1"/>
  <c r="V9" s="1"/>
  <c r="O7"/>
  <c r="R7" s="1"/>
  <c r="V7" s="1"/>
  <c r="P9"/>
  <c r="S9" s="1"/>
  <c r="W9" s="1"/>
  <c r="AN12"/>
  <c r="AF12"/>
  <c r="AE12"/>
  <c r="AA12"/>
  <c r="AL11"/>
  <c r="AE11"/>
  <c r="O8"/>
  <c r="R8" s="1"/>
  <c r="V8" s="1"/>
  <c r="P7"/>
  <c r="S7" s="1"/>
  <c r="W7" s="1"/>
  <c r="N7"/>
  <c r="Q7" s="1"/>
  <c r="U7" s="1"/>
  <c r="P10"/>
  <c r="S10" s="1"/>
  <c r="W10" s="1"/>
  <c r="Z10"/>
  <c r="N10"/>
  <c r="Q10" s="1"/>
  <c r="U10" s="1"/>
  <c r="X10"/>
  <c r="O10"/>
  <c r="R10" s="1"/>
  <c r="V10" s="1"/>
  <c r="Y10"/>
  <c r="T15"/>
  <c r="B15"/>
  <c r="Y15"/>
  <c r="O15"/>
  <c r="R15" s="1"/>
  <c r="Z15"/>
  <c r="X15"/>
  <c r="P15"/>
  <c r="S15" s="1"/>
  <c r="N15"/>
  <c r="Q15" s="1"/>
  <c r="AP14"/>
  <c r="AL14"/>
  <c r="AG14"/>
  <c r="AC14"/>
  <c r="AQ11"/>
  <c r="AN11"/>
  <c r="AI11"/>
  <c r="AG11"/>
  <c r="AC11"/>
  <c r="N9"/>
  <c r="Q9" s="1"/>
  <c r="U9" s="1"/>
  <c r="AB13"/>
  <c r="AD14"/>
  <c r="AO14"/>
  <c r="AB14"/>
  <c r="AM14"/>
  <c r="AD12"/>
  <c r="AO12"/>
  <c r="AB12"/>
  <c r="AM12"/>
  <c r="AD11"/>
  <c r="AO11"/>
  <c r="AB11"/>
  <c r="AM11"/>
  <c r="AQ14"/>
  <c r="AI14"/>
  <c r="AQ12"/>
  <c r="AI12"/>
  <c r="P6"/>
  <c r="S6" s="1"/>
  <c r="W6" s="1"/>
  <c r="N6"/>
  <c r="Q6" s="1"/>
  <c r="U6" s="1"/>
  <c r="O6"/>
  <c r="R6" s="1"/>
  <c r="V6" s="1"/>
  <c r="AA11" l="1"/>
  <c r="AP12"/>
  <c r="AF11"/>
  <c r="AG13"/>
  <c r="AN13"/>
  <c r="AQ13"/>
  <c r="AD13"/>
  <c r="AP13"/>
  <c r="AE13"/>
  <c r="AO13"/>
  <c r="AI13"/>
  <c r="AM13"/>
  <c r="AC13"/>
  <c r="AL13"/>
  <c r="AF13"/>
  <c r="AH12"/>
  <c r="C12" s="1"/>
  <c r="AH14"/>
  <c r="C14" s="1"/>
  <c r="AM15"/>
  <c r="AD10"/>
  <c r="T8"/>
  <c r="AQ8" s="1"/>
  <c r="B8"/>
  <c r="T6"/>
  <c r="B6"/>
  <c r="AC8"/>
  <c r="AE8"/>
  <c r="T7"/>
  <c r="AD7" s="1"/>
  <c r="B7"/>
  <c r="T9"/>
  <c r="AQ9" s="1"/>
  <c r="B9"/>
  <c r="AR11"/>
  <c r="AL15"/>
  <c r="AG8"/>
  <c r="AI15"/>
  <c r="AO15"/>
  <c r="AG15"/>
  <c r="AF15"/>
  <c r="AP15"/>
  <c r="AE15"/>
  <c r="AN15"/>
  <c r="AA15"/>
  <c r="AQ15"/>
  <c r="AB15"/>
  <c r="AD15"/>
  <c r="AC15"/>
  <c r="AR12"/>
  <c r="AR14"/>
  <c r="AH11"/>
  <c r="C11" s="1"/>
  <c r="AF10"/>
  <c r="AQ10"/>
  <c r="AG10"/>
  <c r="AI10"/>
  <c r="AN10"/>
  <c r="AB10"/>
  <c r="AA10"/>
  <c r="AP10"/>
  <c r="AE10"/>
  <c r="AL10"/>
  <c r="AC10"/>
  <c r="AM10"/>
  <c r="AO10"/>
  <c r="AF9"/>
  <c r="AC9"/>
  <c r="AO9"/>
  <c r="AL9"/>
  <c r="AG9"/>
  <c r="AB9"/>
  <c r="AP9"/>
  <c r="AB6"/>
  <c r="AH13" l="1"/>
  <c r="C13" s="1"/>
  <c r="AR13"/>
  <c r="AS13" s="1"/>
  <c r="D13" s="1"/>
  <c r="AJ12"/>
  <c r="E12" s="1"/>
  <c r="AK12"/>
  <c r="F12" s="1"/>
  <c r="AJ11"/>
  <c r="E11" s="1"/>
  <c r="AK11"/>
  <c r="F11" s="1"/>
  <c r="AJ14"/>
  <c r="E14" s="1"/>
  <c r="AK14"/>
  <c r="F14" s="1"/>
  <c r="AR15"/>
  <c r="AE9"/>
  <c r="AM9"/>
  <c r="AN9"/>
  <c r="AD9"/>
  <c r="AI9"/>
  <c r="AA9"/>
  <c r="AP8"/>
  <c r="AN8"/>
  <c r="AP7"/>
  <c r="AL7"/>
  <c r="AC7"/>
  <c r="AM7"/>
  <c r="AQ7"/>
  <c r="AB7"/>
  <c r="AF7"/>
  <c r="AN7"/>
  <c r="AA7"/>
  <c r="AE7"/>
  <c r="AI7"/>
  <c r="AO7"/>
  <c r="AA8"/>
  <c r="AL8"/>
  <c r="AI8"/>
  <c r="AO8"/>
  <c r="AM8"/>
  <c r="AD8"/>
  <c r="AB8"/>
  <c r="AF8"/>
  <c r="AG7"/>
  <c r="AH15"/>
  <c r="C15" s="1"/>
  <c r="AE6"/>
  <c r="AO6"/>
  <c r="AF6"/>
  <c r="AN6"/>
  <c r="AD6"/>
  <c r="AH10"/>
  <c r="C10" s="1"/>
  <c r="AR10"/>
  <c r="AL6"/>
  <c r="AI6"/>
  <c r="AA6"/>
  <c r="AG6"/>
  <c r="AQ6"/>
  <c r="AM6"/>
  <c r="AC6"/>
  <c r="AP6"/>
  <c r="AJ13" l="1"/>
  <c r="E13" s="1"/>
  <c r="AK13"/>
  <c r="F13" s="1"/>
  <c r="AS10"/>
  <c r="D10" s="1"/>
  <c r="AJ10"/>
  <c r="E10" s="1"/>
  <c r="AJ15"/>
  <c r="E15" s="1"/>
  <c r="AK15"/>
  <c r="F15" s="1"/>
  <c r="AR9"/>
  <c r="AH9"/>
  <c r="C9" s="1"/>
  <c r="AR8"/>
  <c r="AH7"/>
  <c r="C7" s="1"/>
  <c r="AH8"/>
  <c r="C8" s="1"/>
  <c r="AR7"/>
  <c r="AH6"/>
  <c r="C6" s="1"/>
  <c r="AR6"/>
  <c r="AK10" l="1"/>
  <c r="F10" s="1"/>
  <c r="AS6"/>
  <c r="D6" s="1"/>
  <c r="AJ6"/>
  <c r="E6" s="1"/>
  <c r="AJ7"/>
  <c r="E7" s="1"/>
  <c r="AS7"/>
  <c r="D7" s="1"/>
  <c r="AK7"/>
  <c r="F7" s="1"/>
  <c r="AS8"/>
  <c r="D8" s="1"/>
  <c r="AJ8"/>
  <c r="E8" s="1"/>
  <c r="AK8"/>
  <c r="F8" s="1"/>
  <c r="AJ9"/>
  <c r="E9" s="1"/>
  <c r="AS9"/>
  <c r="D9" s="1"/>
  <c r="AK9"/>
  <c r="F9" s="1"/>
  <c r="AK6" l="1"/>
  <c r="F6" s="1"/>
</calcChain>
</file>

<file path=xl/sharedStrings.xml><?xml version="1.0" encoding="utf-8"?>
<sst xmlns="http://schemas.openxmlformats.org/spreadsheetml/2006/main" count="76" uniqueCount="73">
  <si>
    <t>Artikelnummer</t>
  </si>
  <si>
    <t>Maila stig-arne.mattsson@swipnet.se om det uppstår problem.</t>
  </si>
  <si>
    <t>Lagerstyrningsakademin</t>
  </si>
  <si>
    <t xml:space="preserve">© Stig-Arne Mattsson  </t>
  </si>
  <si>
    <t>I blad 'Data' kan du registrera de datauppgifter som krävs för att utföra beräkningarna. De uppgifter som finns där redan är endast exempel för att illustrera användningen av Excelmodellen och kan tas bort.</t>
  </si>
  <si>
    <t>Obligatoriska uppgifter</t>
  </si>
  <si>
    <t xml:space="preserve">                                  Bestämma ekonomisk orderkvantitet </t>
  </si>
  <si>
    <t>Efterfrågan per år</t>
  </si>
  <si>
    <t>Lagerhållningssärkostnad i % per år</t>
  </si>
  <si>
    <t>Kolumn B:  Efterfrågan per år</t>
  </si>
  <si>
    <t xml:space="preserve">                                  med hänsyn till rabatterade priser</t>
  </si>
  <si>
    <t>Gemensam ordersärkostnad</t>
  </si>
  <si>
    <t>Rabatt / Rabatterat pris</t>
  </si>
  <si>
    <t>1 om Rabatt/Rabatterat pris avser rabatt</t>
  </si>
  <si>
    <t>2 om Rabatt/Rabatterat pris avser rabatterat pris</t>
  </si>
  <si>
    <t>Orderkvan-titet 1</t>
  </si>
  <si>
    <t>Orderkvan-titet 2</t>
  </si>
  <si>
    <t>Orderkvan-titet 3</t>
  </si>
  <si>
    <t>Ordersär-kostnad</t>
  </si>
  <si>
    <t>Rabattaterat pris per styck 1</t>
  </si>
  <si>
    <t>Rabattaterat pris per styck 3</t>
  </si>
  <si>
    <t>Rabattaterat pris per styck 2</t>
  </si>
  <si>
    <t>EOK utan rabatterat pris</t>
  </si>
  <si>
    <t>Kolumn C:  Pris per styck utan rabatt</t>
  </si>
  <si>
    <t>EOK medrabat-terat pris 1</t>
  </si>
  <si>
    <t>EOK medrabat-terat pris 3</t>
  </si>
  <si>
    <t>EOK medrabat-terat pris 2</t>
  </si>
  <si>
    <t>Kvantitets-test 1</t>
  </si>
  <si>
    <t>Kvantitets-test 2</t>
  </si>
  <si>
    <t>Kvantitets-test 3</t>
  </si>
  <si>
    <t>Totalkostnad utan rabatt</t>
  </si>
  <si>
    <t>Totalkostnad med rabatt 1</t>
  </si>
  <si>
    <t>Totalkostnad med rabatt 2</t>
  </si>
  <si>
    <t>Totalkostnad med rabatt 3</t>
  </si>
  <si>
    <t>Totalkostnad Rabattgräns 1</t>
  </si>
  <si>
    <t>Totalkostnad Rabattgräns 3</t>
  </si>
  <si>
    <t>Totalkostnad Rabattgräns 2</t>
  </si>
  <si>
    <t>Orderkvantitet vid minsta totalkostnad AA -AG</t>
  </si>
  <si>
    <t>Total kostnad</t>
  </si>
  <si>
    <t>Kostnads-reduktion</t>
  </si>
  <si>
    <t>Kostnadsreduktion i %</t>
  </si>
  <si>
    <t>Ekonomisk orderkvantitet utan rabatt/rabatterat pris</t>
  </si>
  <si>
    <t>Ekonomisk orderkvantitet med rabatt/rabatterat pris</t>
  </si>
  <si>
    <t>EOK med rabatt</t>
  </si>
  <si>
    <t>Kostnads-reduktion i %</t>
  </si>
  <si>
    <t>Bestämma ekonomisk orderkvantitet med hänsyn till rabatterade priser  -  Dataunderlag</t>
  </si>
  <si>
    <t>Bestämma ekonomisk orderkvantitet med hänsyn till rabatterade priser  -  Resultat</t>
  </si>
  <si>
    <t>Rabatterat pris vid lägsta totalkostnad AL - AR</t>
  </si>
  <si>
    <t>Valt rabat-terat pris</t>
  </si>
  <si>
    <t>Vid anskaffning kan priset per styck påverkas av beställd kvantitet. Om så är fallet påverkas ekonomisk orderkvantitet av vid vilka kvantiteter olika rabatter fås. "Bestämma ekonomisk orderkvantitet med hänsyn till rabatterade priser" innehåller en beräkningsmetodik som kan användas för att få ett underlag för att fatta beslut om lämplig anskaffningskvantitet. Beräkningarna utgår från att rabatterade priser erhålls för hela den beställda kvantiteten.</t>
  </si>
  <si>
    <t>Cell C5:  Lagerhållningsfaktorn i procent</t>
  </si>
  <si>
    <t>Rabatt/Rabat-terat pris 1</t>
  </si>
  <si>
    <t>Rabatt/Rabat-terat pris 2</t>
  </si>
  <si>
    <t>Rabatt/Rabat-terat pris 3</t>
  </si>
  <si>
    <t xml:space="preserve">Kolumn D:  Ordersärkostnad. Behöver inte anges om en gemensam ordersärkostnad angetts i cell C6   </t>
  </si>
  <si>
    <t>Kolumn F:  Rabatt eller rabatterat pris vid kvantiteter över den kvantitet som anges i kolumn E</t>
  </si>
  <si>
    <t>Kolumn H:  Rabatt eller rabatterat pris vid kvantiteter över den kvantitet som anges i kolumn G</t>
  </si>
  <si>
    <t>Kolumn J:  Rabatt eller rabatterat pris vid kvantiteter över den kvantitet som anges i kolumn I</t>
  </si>
  <si>
    <t>Kolumn E:  Minsta orderkvantitet för att få den rabatt eller det rabatterade pris som anges i kolumn F</t>
  </si>
  <si>
    <t>Kolumn G:  Minsta orderkvantitet för att få den rabatt eller det rabatterade pris som anges i kolumn H</t>
  </si>
  <si>
    <t>Kolumn I:  Minsta orderkvantitet för att få den rabatt eller det rabatterade pris som anges i kolumn J</t>
  </si>
  <si>
    <t>I blad 'Resultat'  visas hur stora orderkvantiteterna måste vara för att man skall kunna utnyttja rabatt-/priserbjudandet.</t>
  </si>
  <si>
    <t>Kolumn B: Beräknad ekonomisk orderkvantitet utan rabatterbjudande</t>
  </si>
  <si>
    <t>Kolumn D: Valt rabatterat pris, dvs det mest gynnsamma rabattalternativet</t>
  </si>
  <si>
    <t>Kostnadsreduk-tion per år</t>
  </si>
  <si>
    <t>Kolumn E: Kostnadsreduktion per år, dvs den kostnadsreduktion som man kan erhålla om man väljer att beställa den rekommenderade ekonomiska orderkvantiteten med hänsyn till rabatt</t>
  </si>
  <si>
    <t>Kolumn F: Motsvarande kostnadsreduktion i procent</t>
  </si>
  <si>
    <t>Minst ett par av orderkvantiteter och rabatter/rabatterade priser måste anges.</t>
  </si>
  <si>
    <t>Cell C6:  Gemensam ordersärkostnad. Om man kan använda samma ordersärkostnad för flera artiklar kan den anges här och man behöver inte registrera några uppgifter i kolumn D</t>
  </si>
  <si>
    <t>Cell G5: Avser om beräkningarna baseras på en rabatt i procent eller ett rabatterat pris i kolumnerna F, H och J</t>
  </si>
  <si>
    <t>Kolumn C: Beräknad ekonomisk orderkvantitet med utnyttjat rabatterbjudande. Denna kvantitet kan också vara den minimikvantitet som man måste beställa för att få rabatten/det rabatterade priset.</t>
  </si>
  <si>
    <t xml:space="preserve">Nedan beskrivs hur du kan använda beräkningsmetoden för upp till 10 artiklar. Mer detaljerade anvisningar om metodens egenskaper och hur den kan användas finns i Handbok i materialstyrning, avsnitt D22, som kan laddas ner på den här hemsidan. </t>
  </si>
  <si>
    <t>Pris per styck utan rabatt</t>
  </si>
</sst>
</file>

<file path=xl/styles.xml><?xml version="1.0" encoding="utf-8"?>
<styleSheet xmlns="http://schemas.openxmlformats.org/spreadsheetml/2006/main">
  <numFmts count="1">
    <numFmt numFmtId="164" formatCode="0.0"/>
  </numFmts>
  <fonts count="7">
    <font>
      <sz val="11"/>
      <color theme="1"/>
      <name val="Calibri"/>
      <family val="2"/>
      <scheme val="minor"/>
    </font>
    <font>
      <sz val="20"/>
      <color theme="1"/>
      <name val="Calibri"/>
      <family val="2"/>
      <scheme val="minor"/>
    </font>
    <font>
      <sz val="10"/>
      <name val="Arial"/>
      <family val="2"/>
    </font>
    <font>
      <i/>
      <sz val="14"/>
      <color theme="1"/>
      <name val="Calibri"/>
      <family val="2"/>
      <scheme val="minor"/>
    </font>
    <font>
      <sz val="11"/>
      <color theme="1"/>
      <name val="Calibri"/>
      <family val="2"/>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s>
  <borders count="1">
    <border>
      <left/>
      <right/>
      <top/>
      <bottom/>
      <diagonal/>
    </border>
  </borders>
  <cellStyleXfs count="2">
    <xf numFmtId="0" fontId="0" fillId="0" borderId="0"/>
    <xf numFmtId="0" fontId="2" fillId="0" borderId="0"/>
  </cellStyleXfs>
  <cellXfs count="49">
    <xf numFmtId="0" fontId="0" fillId="0" borderId="0" xfId="0"/>
    <xf numFmtId="0" fontId="1" fillId="0" borderId="0" xfId="0" applyFont="1"/>
    <xf numFmtId="0" fontId="0" fillId="3" borderId="0" xfId="0" applyFill="1" applyAlignment="1">
      <alignment wrapText="1"/>
    </xf>
    <xf numFmtId="0" fontId="0" fillId="0" borderId="0" xfId="0" applyAlignment="1">
      <alignment wrapText="1"/>
    </xf>
    <xf numFmtId="0" fontId="1" fillId="0" borderId="0" xfId="0" applyFont="1" applyAlignment="1"/>
    <xf numFmtId="0" fontId="2" fillId="0" borderId="0" xfId="1"/>
    <xf numFmtId="0" fontId="3" fillId="0" borderId="0" xfId="0" applyFont="1"/>
    <xf numFmtId="0" fontId="4" fillId="0" borderId="0" xfId="0" applyFont="1"/>
    <xf numFmtId="1" fontId="0" fillId="0" borderId="0" xfId="0" applyNumberFormat="1"/>
    <xf numFmtId="164" fontId="0" fillId="0" borderId="0" xfId="0" applyNumberFormat="1"/>
    <xf numFmtId="0" fontId="0" fillId="0" borderId="0" xfId="0" applyFont="1" applyAlignment="1">
      <alignment wrapText="1"/>
    </xf>
    <xf numFmtId="0" fontId="0" fillId="0" borderId="0" xfId="0" applyFont="1"/>
    <xf numFmtId="0" fontId="0" fillId="0" borderId="0" xfId="0" applyFont="1" applyFill="1"/>
    <xf numFmtId="0" fontId="0" fillId="2" borderId="0" xfId="0" applyFont="1" applyFill="1"/>
    <xf numFmtId="0" fontId="0" fillId="4" borderId="0" xfId="0" applyFont="1" applyFill="1"/>
    <xf numFmtId="1" fontId="0" fillId="0" borderId="0" xfId="0" applyNumberFormat="1" applyFont="1"/>
    <xf numFmtId="1" fontId="0" fillId="0" borderId="0" xfId="0" applyNumberFormat="1" applyFont="1" applyFill="1"/>
    <xf numFmtId="0" fontId="6" fillId="2" borderId="0" xfId="0" applyFont="1" applyFill="1"/>
    <xf numFmtId="0" fontId="6" fillId="0" borderId="0" xfId="1" applyFont="1" applyFill="1"/>
    <xf numFmtId="0" fontId="6" fillId="0" borderId="0" xfId="1" applyFont="1"/>
    <xf numFmtId="0" fontId="0" fillId="0" borderId="0" xfId="0" applyFont="1" applyFill="1" applyAlignment="1">
      <alignment wrapText="1"/>
    </xf>
    <xf numFmtId="0" fontId="0" fillId="0" borderId="0" xfId="0" applyFont="1" applyAlignment="1"/>
    <xf numFmtId="0" fontId="0" fillId="0" borderId="0" xfId="0" applyFont="1" applyFill="1" applyAlignment="1"/>
    <xf numFmtId="1" fontId="0" fillId="0" borderId="0" xfId="0" applyNumberFormat="1" applyFont="1" applyAlignment="1">
      <alignment horizontal="right"/>
    </xf>
    <xf numFmtId="0" fontId="0" fillId="0" borderId="0" xfId="0" applyFont="1" applyAlignment="1">
      <alignment horizontal="right"/>
    </xf>
    <xf numFmtId="164" fontId="0" fillId="0" borderId="0" xfId="0" applyNumberFormat="1" applyFont="1" applyAlignment="1">
      <alignment horizontal="right"/>
    </xf>
    <xf numFmtId="164" fontId="0" fillId="0" borderId="0" xfId="0" applyNumberFormat="1" applyFont="1"/>
    <xf numFmtId="1" fontId="6" fillId="0" borderId="0" xfId="1" applyNumberFormat="1" applyFont="1"/>
    <xf numFmtId="0" fontId="6" fillId="0" borderId="0" xfId="1" applyFont="1" applyFill="1" applyAlignment="1">
      <alignment horizontal="left"/>
    </xf>
    <xf numFmtId="0" fontId="6" fillId="3" borderId="0" xfId="1" applyFont="1" applyFill="1" applyAlignment="1">
      <alignment horizontal="left" wrapText="1"/>
    </xf>
    <xf numFmtId="0" fontId="6" fillId="4" borderId="0" xfId="1" applyFont="1" applyFill="1" applyAlignment="1">
      <alignment horizontal="left" wrapText="1"/>
    </xf>
    <xf numFmtId="0" fontId="6" fillId="0" borderId="0" xfId="1" applyFont="1" applyFill="1" applyAlignment="1">
      <alignment wrapText="1"/>
    </xf>
    <xf numFmtId="0" fontId="6" fillId="0" borderId="0" xfId="0" applyFont="1"/>
    <xf numFmtId="0" fontId="6" fillId="0" borderId="0" xfId="0" applyFont="1" applyFill="1"/>
    <xf numFmtId="1" fontId="6" fillId="0" borderId="0" xfId="0" applyNumberFormat="1" applyFont="1"/>
    <xf numFmtId="0" fontId="0" fillId="0" borderId="0" xfId="0" applyFill="1" applyAlignment="1">
      <alignment wrapText="1"/>
    </xf>
    <xf numFmtId="9" fontId="5" fillId="0" borderId="0" xfId="0" applyNumberFormat="1" applyFont="1"/>
    <xf numFmtId="0" fontId="0" fillId="3" borderId="0" xfId="0" applyFont="1" applyFill="1"/>
    <xf numFmtId="0" fontId="6" fillId="4" borderId="0" xfId="0" applyFont="1" applyFill="1"/>
    <xf numFmtId="0" fontId="6" fillId="0" borderId="0" xfId="1" applyFont="1" applyFill="1" applyAlignment="1">
      <alignment horizontal="left" wrapText="1"/>
    </xf>
    <xf numFmtId="2" fontId="0" fillId="0" borderId="0" xfId="0" applyNumberFormat="1"/>
    <xf numFmtId="0" fontId="0" fillId="3" borderId="0" xfId="0" applyFont="1" applyFill="1" applyAlignment="1">
      <alignment wrapText="1"/>
    </xf>
    <xf numFmtId="3" fontId="0" fillId="0" borderId="0" xfId="0" applyNumberFormat="1"/>
    <xf numFmtId="0" fontId="0" fillId="0" borderId="0" xfId="0" applyAlignment="1"/>
    <xf numFmtId="3" fontId="0" fillId="0" borderId="0" xfId="0" applyNumberFormat="1" applyFont="1"/>
    <xf numFmtId="2" fontId="0" fillId="0" borderId="0" xfId="0" applyNumberFormat="1" applyFont="1"/>
    <xf numFmtId="1" fontId="0" fillId="0" borderId="0" xfId="0" applyNumberFormat="1" applyAlignment="1">
      <alignment horizontal="right"/>
    </xf>
    <xf numFmtId="3" fontId="0" fillId="0" borderId="0" xfId="0" applyNumberFormat="1" applyFont="1" applyFill="1"/>
    <xf numFmtId="2" fontId="0" fillId="0" borderId="0" xfId="0" applyNumberFormat="1" applyFont="1" applyAlignment="1">
      <alignment horizontal="right"/>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1885950</xdr:colOff>
      <xdr:row>4</xdr:row>
      <xdr:rowOff>29976</xdr:rowOff>
    </xdr:to>
    <xdr:grpSp>
      <xdr:nvGrpSpPr>
        <xdr:cNvPr id="40" name="Grupp 39"/>
        <xdr:cNvGrpSpPr/>
      </xdr:nvGrpSpPr>
      <xdr:grpSpPr>
        <a:xfrm>
          <a:off x="307731" y="190500"/>
          <a:ext cx="1885950" cy="894553"/>
          <a:chOff x="1907704" y="1352104"/>
          <a:chExt cx="5040560" cy="2220912"/>
        </a:xfrm>
      </xdr:grpSpPr>
      <xdr:sp macro="" textlink="">
        <xdr:nvSpPr>
          <xdr:cNvPr id="41" name="AutoShape 5"/>
          <xdr:cNvSpPr>
            <a:spLocks noChangeArrowheads="1"/>
          </xdr:cNvSpPr>
        </xdr:nvSpPr>
        <xdr:spPr bwMode="auto">
          <a:xfrm>
            <a:off x="1907704" y="1352104"/>
            <a:ext cx="2529359"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42" name="AutoShape 37"/>
          <xdr:cNvSpPr>
            <a:spLocks noChangeArrowheads="1"/>
          </xdr:cNvSpPr>
        </xdr:nvSpPr>
        <xdr:spPr bwMode="auto">
          <a:xfrm flipH="1">
            <a:off x="4716463" y="1352104"/>
            <a:ext cx="2231801"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nvGrpSpPr>
          <xdr:cNvPr id="43" name="Group 67"/>
          <xdr:cNvGrpSpPr>
            <a:grpSpLocks/>
          </xdr:cNvGrpSpPr>
        </xdr:nvGrpSpPr>
        <xdr:grpSpPr bwMode="auto">
          <a:xfrm>
            <a:off x="2268538" y="1773224"/>
            <a:ext cx="4148138" cy="1430333"/>
            <a:chOff x="1480" y="1960"/>
            <a:chExt cx="2928" cy="1010"/>
          </a:xfrm>
        </xdr:grpSpPr>
        <xdr:grpSp>
          <xdr:nvGrpSpPr>
            <xdr:cNvPr id="45" name="Group 68"/>
            <xdr:cNvGrpSpPr>
              <a:grpSpLocks/>
            </xdr:cNvGrpSpPr>
          </xdr:nvGrpSpPr>
          <xdr:grpSpPr bwMode="auto">
            <a:xfrm>
              <a:off x="1519" y="2056"/>
              <a:ext cx="2889" cy="832"/>
              <a:chOff x="1972" y="955"/>
              <a:chExt cx="1970" cy="1147"/>
            </a:xfrm>
          </xdr:grpSpPr>
          <xdr:sp macro="" textlink="">
            <xdr:nvSpPr>
              <xdr:cNvPr id="57" name="Arc 69"/>
              <xdr:cNvSpPr>
                <a:spLocks/>
              </xdr:cNvSpPr>
            </xdr:nvSpPr>
            <xdr:spPr bwMode="auto">
              <a:xfrm rot="10800000">
                <a:off x="1972" y="1530"/>
                <a:ext cx="1970" cy="572"/>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cap="rnd">
                <a:solidFill>
                  <a:srgbClr val="FF0000"/>
                </a:solidFill>
                <a:round/>
                <a:headEnd type="stealth" w="med" len="med"/>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58" name="Arc 70"/>
              <xdr:cNvSpPr>
                <a:spLocks/>
              </xdr:cNvSpPr>
            </xdr:nvSpPr>
            <xdr:spPr bwMode="auto">
              <a:xfrm rot="10800000">
                <a:off x="1972" y="955"/>
                <a:ext cx="1970" cy="573"/>
              </a:xfrm>
              <a:custGeom>
                <a:avLst/>
                <a:gdLst>
                  <a:gd name="G0" fmla="+- 0 0 0"/>
                  <a:gd name="G1" fmla="+- 0 0 0"/>
                  <a:gd name="G2" fmla="+- 21600 0 0"/>
                  <a:gd name="T0" fmla="*/ 21600 w 21600"/>
                  <a:gd name="T1" fmla="*/ 0 h 21600"/>
                  <a:gd name="T2" fmla="*/ 0 w 21600"/>
                  <a:gd name="T3" fmla="*/ 21600 h 21600"/>
                  <a:gd name="T4" fmla="*/ 0 w 21600"/>
                  <a:gd name="T5" fmla="*/ 0 h 21600"/>
                </a:gdLst>
                <a:ahLst/>
                <a:cxnLst>
                  <a:cxn ang="0">
                    <a:pos x="T0" y="T1"/>
                  </a:cxn>
                  <a:cxn ang="0">
                    <a:pos x="T2" y="T3"/>
                  </a:cxn>
                  <a:cxn ang="0">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close/>
                  </a:path>
                </a:pathLst>
              </a:custGeom>
              <a:noFill/>
              <a:ln w="38100" cap="rnd">
                <a:solidFill>
                  <a:srgbClr val="FF0000"/>
                </a:solidFill>
                <a:round/>
                <a:headEnd type="none" w="sm" len="sm"/>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sp macro="" textlink="">
          <xdr:nvSpPr>
            <xdr:cNvPr id="46" name="Oval 71"/>
            <xdr:cNvSpPr>
              <a:spLocks noChangeArrowheads="1"/>
            </xdr:cNvSpPr>
          </xdr:nvSpPr>
          <xdr:spPr bwMode="ltGray">
            <a:xfrm>
              <a:off x="2008" y="215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7" name="Oval 72"/>
            <xdr:cNvSpPr>
              <a:spLocks noChangeArrowheads="1"/>
            </xdr:cNvSpPr>
          </xdr:nvSpPr>
          <xdr:spPr bwMode="ltGray">
            <a:xfrm>
              <a:off x="3016"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8" name="Oval 73"/>
            <xdr:cNvSpPr>
              <a:spLocks noChangeArrowheads="1"/>
            </xdr:cNvSpPr>
          </xdr:nvSpPr>
          <xdr:spPr bwMode="ltGray">
            <a:xfrm>
              <a:off x="2549" y="272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9" name="Oval 74"/>
            <xdr:cNvSpPr>
              <a:spLocks noChangeArrowheads="1"/>
            </xdr:cNvSpPr>
          </xdr:nvSpPr>
          <xdr:spPr bwMode="ltGray">
            <a:xfrm>
              <a:off x="1960" y="263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0" name="Oval 75"/>
            <xdr:cNvSpPr>
              <a:spLocks noChangeArrowheads="1"/>
            </xdr:cNvSpPr>
          </xdr:nvSpPr>
          <xdr:spPr bwMode="ltGray">
            <a:xfrm>
              <a:off x="1480" y="239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1" name="Oval 76"/>
            <xdr:cNvSpPr>
              <a:spLocks noChangeArrowheads="1"/>
            </xdr:cNvSpPr>
          </xdr:nvSpPr>
          <xdr:spPr bwMode="ltGray">
            <a:xfrm>
              <a:off x="3688"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2" name="Oval 77"/>
            <xdr:cNvSpPr>
              <a:spLocks noChangeArrowheads="1"/>
            </xdr:cNvSpPr>
          </xdr:nvSpPr>
          <xdr:spPr bwMode="ltGray">
            <a:xfrm>
              <a:off x="4168" y="2824"/>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3" name="Oval 78"/>
            <xdr:cNvSpPr>
              <a:spLocks noChangeArrowheads="1"/>
            </xdr:cNvSpPr>
          </xdr:nvSpPr>
          <xdr:spPr bwMode="ltGray">
            <a:xfrm>
              <a:off x="3688"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4" name="Oval 79"/>
            <xdr:cNvSpPr>
              <a:spLocks noChangeArrowheads="1"/>
            </xdr:cNvSpPr>
          </xdr:nvSpPr>
          <xdr:spPr bwMode="ltGray">
            <a:xfrm>
              <a:off x="4216" y="1960"/>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5" name="Oval 80"/>
            <xdr:cNvSpPr>
              <a:spLocks noChangeArrowheads="1"/>
            </xdr:cNvSpPr>
          </xdr:nvSpPr>
          <xdr:spPr bwMode="ltGray">
            <a:xfrm>
              <a:off x="2536" y="205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6" name="Oval 81"/>
            <xdr:cNvSpPr>
              <a:spLocks noChangeArrowheads="1"/>
            </xdr:cNvSpPr>
          </xdr:nvSpPr>
          <xdr:spPr bwMode="ltGray">
            <a:xfrm>
              <a:off x="3016"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grpSp>
      <xdr:sp macro="" textlink="">
        <xdr:nvSpPr>
          <xdr:cNvPr id="44" name="AutoShape 82"/>
          <xdr:cNvSpPr>
            <a:spLocks noChangeArrowheads="1"/>
          </xdr:cNvSpPr>
        </xdr:nvSpPr>
        <xdr:spPr bwMode="auto">
          <a:xfrm flipH="1" flipV="1">
            <a:off x="5983288" y="2278063"/>
            <a:ext cx="720725" cy="503237"/>
          </a:xfrm>
          <a:prstGeom prst="triangle">
            <a:avLst>
              <a:gd name="adj" fmla="val 50000"/>
            </a:avLst>
          </a:prstGeom>
          <a:solidFill>
            <a:srgbClr val="FF0000"/>
          </a:solidFill>
          <a:ln w="9525">
            <a:solidFill>
              <a:schemeClr val="tx1"/>
            </a:solid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Blad1"/>
  <dimension ref="B3:B40"/>
  <sheetViews>
    <sheetView showGridLines="0" tabSelected="1" zoomScale="130" zoomScaleNormal="130" workbookViewId="0">
      <selection activeCell="B12" sqref="B12"/>
    </sheetView>
  </sheetViews>
  <sheetFormatPr defaultRowHeight="15"/>
  <cols>
    <col min="1" max="1" width="4.5703125" customWidth="1"/>
    <col min="2" max="2" width="87.5703125" customWidth="1"/>
  </cols>
  <sheetData>
    <row r="3" spans="2:2" ht="26.25">
      <c r="B3" s="4" t="s">
        <v>6</v>
      </c>
    </row>
    <row r="4" spans="2:2" s="1" customFormat="1" ht="26.25">
      <c r="B4" s="1" t="s">
        <v>10</v>
      </c>
    </row>
    <row r="5" spans="2:2" ht="18.75">
      <c r="B5" s="6" t="s">
        <v>2</v>
      </c>
    </row>
    <row r="6" spans="2:2" ht="18.75">
      <c r="B6" s="6"/>
    </row>
    <row r="8" spans="2:2" ht="75">
      <c r="B8" s="3" t="s">
        <v>49</v>
      </c>
    </row>
    <row r="10" spans="2:2" ht="45">
      <c r="B10" s="3" t="s">
        <v>71</v>
      </c>
    </row>
    <row r="11" spans="2:2">
      <c r="B11" s="3"/>
    </row>
    <row r="12" spans="2:2" ht="45">
      <c r="B12" s="3" t="s">
        <v>4</v>
      </c>
    </row>
    <row r="13" spans="2:2">
      <c r="B13" s="3"/>
    </row>
    <row r="14" spans="2:2">
      <c r="B14" t="s">
        <v>50</v>
      </c>
    </row>
    <row r="15" spans="2:2" ht="30">
      <c r="B15" s="3" t="s">
        <v>68</v>
      </c>
    </row>
    <row r="16" spans="2:2" ht="30">
      <c r="B16" s="3" t="s">
        <v>69</v>
      </c>
    </row>
    <row r="17" spans="2:2">
      <c r="B17" s="3"/>
    </row>
    <row r="18" spans="2:2">
      <c r="B18" s="3" t="s">
        <v>9</v>
      </c>
    </row>
    <row r="19" spans="2:2">
      <c r="B19" s="3" t="s">
        <v>23</v>
      </c>
    </row>
    <row r="20" spans="2:2">
      <c r="B20" s="43" t="s">
        <v>54</v>
      </c>
    </row>
    <row r="21" spans="2:2">
      <c r="B21" s="43" t="s">
        <v>58</v>
      </c>
    </row>
    <row r="22" spans="2:2">
      <c r="B22" s="43" t="s">
        <v>55</v>
      </c>
    </row>
    <row r="23" spans="2:2">
      <c r="B23" s="43" t="s">
        <v>59</v>
      </c>
    </row>
    <row r="24" spans="2:2">
      <c r="B24" s="43" t="s">
        <v>56</v>
      </c>
    </row>
    <row r="25" spans="2:2">
      <c r="B25" s="43" t="s">
        <v>60</v>
      </c>
    </row>
    <row r="26" spans="2:2">
      <c r="B26" s="43" t="s">
        <v>57</v>
      </c>
    </row>
    <row r="27" spans="2:2">
      <c r="B27" s="43"/>
    </row>
    <row r="28" spans="2:2">
      <c r="B28" s="43" t="s">
        <v>67</v>
      </c>
    </row>
    <row r="29" spans="2:2">
      <c r="B29" s="3"/>
    </row>
    <row r="30" spans="2:2" ht="30">
      <c r="B30" s="3" t="s">
        <v>61</v>
      </c>
    </row>
    <row r="31" spans="2:2">
      <c r="B31" s="3" t="s">
        <v>62</v>
      </c>
    </row>
    <row r="32" spans="2:2" ht="45">
      <c r="B32" s="3" t="s">
        <v>70</v>
      </c>
    </row>
    <row r="33" spans="2:2">
      <c r="B33" s="3" t="s">
        <v>63</v>
      </c>
    </row>
    <row r="34" spans="2:2" ht="30">
      <c r="B34" s="3" t="s">
        <v>65</v>
      </c>
    </row>
    <row r="35" spans="2:2">
      <c r="B35" s="3" t="s">
        <v>66</v>
      </c>
    </row>
    <row r="36" spans="2:2">
      <c r="B36" s="3"/>
    </row>
    <row r="37" spans="2:2">
      <c r="B37" s="3"/>
    </row>
    <row r="38" spans="2:2">
      <c r="B38" s="3" t="s">
        <v>1</v>
      </c>
    </row>
    <row r="40" spans="2:2">
      <c r="B40" s="7" t="s">
        <v>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Blad2"/>
  <dimension ref="A1:Q210"/>
  <sheetViews>
    <sheetView workbookViewId="0">
      <selection activeCell="G9" sqref="G9"/>
    </sheetView>
  </sheetViews>
  <sheetFormatPr defaultRowHeight="15"/>
  <cols>
    <col min="1" max="1" width="15.140625" customWidth="1"/>
    <col min="2" max="2" width="17.42578125" customWidth="1"/>
    <col min="3" max="3" width="13.5703125" customWidth="1"/>
    <col min="4" max="4" width="10.28515625" customWidth="1"/>
    <col min="5" max="5" width="10.85546875" customWidth="1"/>
    <col min="6" max="6" width="14" customWidth="1"/>
    <col min="7" max="7" width="10.42578125" style="32" customWidth="1"/>
    <col min="8" max="8" width="13.140625" style="32" customWidth="1"/>
    <col min="9" max="9" width="10.7109375" customWidth="1"/>
    <col min="10" max="10" width="13.5703125" customWidth="1"/>
    <col min="11" max="11" width="10.7109375" customWidth="1"/>
    <col min="12" max="12" width="13.42578125" customWidth="1"/>
    <col min="14" max="14" width="7.5703125" customWidth="1"/>
  </cols>
  <sheetData>
    <row r="1" spans="1:17" s="11" customFormat="1">
      <c r="E1" s="12"/>
      <c r="F1" s="12"/>
      <c r="G1" s="32"/>
      <c r="H1" s="32"/>
    </row>
    <row r="2" spans="1:17" s="11" customFormat="1">
      <c r="A2" s="17" t="s">
        <v>45</v>
      </c>
      <c r="B2" s="13"/>
      <c r="C2" s="13"/>
      <c r="D2" s="13"/>
      <c r="E2" s="13"/>
      <c r="F2" s="13"/>
      <c r="G2" s="32"/>
      <c r="H2" s="32"/>
      <c r="O2" s="10"/>
    </row>
    <row r="3" spans="1:17" s="11" customFormat="1">
      <c r="E3" s="12"/>
      <c r="G3" s="14" t="s">
        <v>5</v>
      </c>
      <c r="H3" s="32"/>
    </row>
    <row r="4" spans="1:17" s="11" customFormat="1">
      <c r="E4" s="12"/>
      <c r="G4" s="12"/>
      <c r="H4" s="32"/>
    </row>
    <row r="5" spans="1:17" s="11" customFormat="1">
      <c r="A5" t="s">
        <v>8</v>
      </c>
      <c r="C5" s="14">
        <v>25</v>
      </c>
      <c r="E5" t="s">
        <v>12</v>
      </c>
      <c r="F5" s="12"/>
      <c r="G5" s="38">
        <v>2</v>
      </c>
      <c r="H5" s="32"/>
    </row>
    <row r="6" spans="1:17" s="11" customFormat="1">
      <c r="A6" t="s">
        <v>11</v>
      </c>
      <c r="C6" s="37">
        <v>200</v>
      </c>
      <c r="E6" t="s">
        <v>13</v>
      </c>
      <c r="G6" s="32"/>
      <c r="H6" s="32"/>
    </row>
    <row r="7" spans="1:17" s="11" customFormat="1">
      <c r="A7"/>
      <c r="C7" s="12"/>
      <c r="E7" t="s">
        <v>14</v>
      </c>
      <c r="G7" s="32"/>
      <c r="H7" s="32"/>
    </row>
    <row r="8" spans="1:17" s="12" customFormat="1">
      <c r="A8" s="28"/>
      <c r="B8" s="28"/>
      <c r="C8" s="28"/>
      <c r="D8" s="28"/>
      <c r="E8" s="28"/>
      <c r="F8" s="28"/>
      <c r="G8" s="18"/>
      <c r="H8" s="18"/>
      <c r="I8" s="18"/>
      <c r="J8" s="18"/>
      <c r="K8" s="18"/>
      <c r="L8" s="18"/>
      <c r="M8" s="18"/>
    </row>
    <row r="9" spans="1:17" s="10" customFormat="1" ht="30">
      <c r="A9" s="29" t="s">
        <v>0</v>
      </c>
      <c r="B9" s="30" t="s">
        <v>7</v>
      </c>
      <c r="C9" s="30" t="s">
        <v>72</v>
      </c>
      <c r="D9" s="30" t="s">
        <v>18</v>
      </c>
      <c r="E9" s="30" t="s">
        <v>15</v>
      </c>
      <c r="F9" s="30" t="s">
        <v>51</v>
      </c>
      <c r="G9" s="29" t="s">
        <v>16</v>
      </c>
      <c r="H9" s="29" t="s">
        <v>52</v>
      </c>
      <c r="I9" s="29" t="s">
        <v>17</v>
      </c>
      <c r="J9" s="29" t="s">
        <v>53</v>
      </c>
      <c r="K9" s="39"/>
      <c r="L9" s="39"/>
      <c r="M9" s="31"/>
      <c r="N9" s="31"/>
      <c r="O9" s="20"/>
      <c r="P9" s="20"/>
      <c r="Q9" s="20"/>
    </row>
    <row r="10" spans="1:17" s="11" customFormat="1">
      <c r="F10" s="12"/>
      <c r="G10" s="33"/>
      <c r="H10" s="33"/>
      <c r="I10" s="12"/>
      <c r="J10" s="12"/>
      <c r="K10" s="12"/>
      <c r="L10" s="12"/>
      <c r="M10" s="12"/>
      <c r="N10" s="12"/>
      <c r="O10" s="12"/>
      <c r="P10" s="12"/>
      <c r="Q10" s="12"/>
    </row>
    <row r="11" spans="1:17" s="11" customFormat="1">
      <c r="A11" s="19">
        <v>1</v>
      </c>
      <c r="B11" s="18">
        <v>400</v>
      </c>
      <c r="C11" s="18">
        <v>1000</v>
      </c>
      <c r="D11" s="18">
        <v>300</v>
      </c>
      <c r="E11" s="18">
        <v>50</v>
      </c>
      <c r="F11" s="18">
        <v>950</v>
      </c>
      <c r="G11" s="18">
        <v>100</v>
      </c>
      <c r="H11" s="18">
        <v>900</v>
      </c>
      <c r="I11" s="18">
        <v>200</v>
      </c>
      <c r="J11" s="18">
        <v>800</v>
      </c>
      <c r="K11" s="18"/>
      <c r="L11" s="18"/>
      <c r="M11" s="18"/>
      <c r="N11" s="18"/>
      <c r="O11" s="12"/>
      <c r="P11" s="12"/>
      <c r="Q11" s="12"/>
    </row>
    <row r="12" spans="1:17" s="11" customFormat="1">
      <c r="A12" s="11">
        <v>2</v>
      </c>
      <c r="B12" s="18">
        <v>4600</v>
      </c>
      <c r="C12" s="18">
        <v>50</v>
      </c>
      <c r="D12" s="18"/>
      <c r="E12" s="18">
        <v>400</v>
      </c>
      <c r="F12" s="18">
        <v>45</v>
      </c>
      <c r="G12" s="18">
        <v>1200</v>
      </c>
      <c r="H12" s="18">
        <v>42.5</v>
      </c>
      <c r="I12" s="18">
        <v>4800</v>
      </c>
      <c r="J12" s="18">
        <v>40</v>
      </c>
      <c r="K12" s="18"/>
      <c r="L12" s="18"/>
      <c r="M12" s="18"/>
      <c r="N12" s="18"/>
      <c r="O12" s="12"/>
      <c r="P12" s="12"/>
      <c r="Q12" s="12"/>
    </row>
    <row r="13" spans="1:17" s="11" customFormat="1">
      <c r="A13" s="19">
        <v>3</v>
      </c>
      <c r="B13" s="11">
        <v>40</v>
      </c>
      <c r="C13" s="11">
        <v>400</v>
      </c>
      <c r="E13" s="11">
        <v>10</v>
      </c>
      <c r="F13" s="12">
        <v>360</v>
      </c>
      <c r="G13" s="18">
        <v>20</v>
      </c>
      <c r="H13" s="18">
        <v>320</v>
      </c>
      <c r="I13" s="12">
        <v>30</v>
      </c>
      <c r="J13" s="12">
        <v>250</v>
      </c>
      <c r="K13" s="12"/>
      <c r="L13" s="12"/>
      <c r="M13" s="12"/>
      <c r="N13" s="12"/>
      <c r="O13" s="12"/>
      <c r="P13" s="12"/>
      <c r="Q13" s="12"/>
    </row>
    <row r="14" spans="1:17" s="11" customFormat="1">
      <c r="A14" s="11">
        <v>4</v>
      </c>
      <c r="B14" s="11">
        <v>3000</v>
      </c>
      <c r="C14" s="11">
        <v>600</v>
      </c>
      <c r="E14" s="11">
        <v>500</v>
      </c>
      <c r="F14" s="12">
        <v>590</v>
      </c>
      <c r="G14" s="18">
        <v>700</v>
      </c>
      <c r="H14" s="18">
        <v>580</v>
      </c>
      <c r="I14" s="12">
        <v>800</v>
      </c>
      <c r="J14" s="12">
        <v>570</v>
      </c>
      <c r="K14" s="12"/>
      <c r="L14" s="12"/>
      <c r="M14" s="12"/>
      <c r="N14" s="12"/>
      <c r="O14" s="12"/>
      <c r="P14" s="12"/>
      <c r="Q14" s="12"/>
    </row>
    <row r="15" spans="1:17" s="11" customFormat="1">
      <c r="A15" s="19">
        <v>5</v>
      </c>
      <c r="B15" s="11">
        <v>8000</v>
      </c>
      <c r="C15" s="11">
        <v>50</v>
      </c>
      <c r="E15" s="11">
        <v>80</v>
      </c>
      <c r="F15" s="12">
        <v>45</v>
      </c>
      <c r="G15" s="18">
        <v>100</v>
      </c>
      <c r="H15" s="18">
        <v>42.5</v>
      </c>
      <c r="I15" s="12">
        <v>150</v>
      </c>
      <c r="J15" s="12">
        <v>40</v>
      </c>
      <c r="K15" s="12"/>
      <c r="L15" s="12"/>
      <c r="M15" s="12"/>
      <c r="N15" s="12"/>
      <c r="O15" s="12"/>
      <c r="P15" s="12"/>
      <c r="Q15" s="12"/>
    </row>
    <row r="16" spans="1:17" s="11" customFormat="1">
      <c r="A16" s="11">
        <v>6</v>
      </c>
      <c r="B16" s="15"/>
      <c r="C16" s="15"/>
      <c r="D16" s="15"/>
      <c r="E16" s="15"/>
      <c r="F16" s="16"/>
      <c r="G16" s="18"/>
      <c r="H16" s="18"/>
      <c r="I16" s="16"/>
      <c r="J16" s="16"/>
      <c r="K16" s="16"/>
      <c r="L16" s="16"/>
      <c r="M16" s="16"/>
      <c r="N16" s="16"/>
      <c r="O16" s="16"/>
      <c r="P16" s="16"/>
      <c r="Q16" s="12"/>
    </row>
    <row r="17" spans="1:16" s="11" customFormat="1">
      <c r="A17" s="19">
        <v>7</v>
      </c>
      <c r="B17" s="15"/>
      <c r="C17" s="15"/>
      <c r="D17" s="15"/>
      <c r="E17" s="15"/>
      <c r="F17" s="16"/>
      <c r="G17" s="18"/>
      <c r="H17" s="18"/>
      <c r="I17" s="15"/>
      <c r="J17" s="15"/>
      <c r="K17" s="15"/>
      <c r="L17" s="15"/>
      <c r="M17" s="15"/>
      <c r="N17" s="15"/>
      <c r="O17" s="15"/>
      <c r="P17" s="15"/>
    </row>
    <row r="18" spans="1:16" s="11" customFormat="1">
      <c r="A18" s="11">
        <v>8</v>
      </c>
      <c r="B18" s="15"/>
      <c r="C18" s="15"/>
      <c r="D18" s="15"/>
      <c r="E18" s="15"/>
      <c r="F18" s="16"/>
      <c r="G18" s="18"/>
      <c r="H18" s="18"/>
      <c r="I18" s="15"/>
      <c r="J18" s="15"/>
      <c r="K18" s="15"/>
      <c r="L18" s="15"/>
      <c r="M18" s="15"/>
      <c r="N18" s="15"/>
      <c r="O18" s="15"/>
      <c r="P18" s="15"/>
    </row>
    <row r="19" spans="1:16" s="11" customFormat="1">
      <c r="A19" s="19">
        <v>9</v>
      </c>
      <c r="B19" s="15"/>
      <c r="C19" s="15"/>
      <c r="D19" s="15"/>
      <c r="E19" s="15"/>
      <c r="F19" s="16"/>
      <c r="G19" s="18"/>
      <c r="H19" s="18"/>
      <c r="I19" s="15"/>
      <c r="J19" s="15"/>
      <c r="K19" s="15"/>
      <c r="L19" s="15"/>
      <c r="M19" s="15"/>
      <c r="N19" s="15"/>
      <c r="O19" s="15"/>
      <c r="P19" s="15"/>
    </row>
    <row r="20" spans="1:16" s="11" customFormat="1">
      <c r="A20" s="11">
        <v>10</v>
      </c>
      <c r="B20" s="18"/>
      <c r="C20" s="18"/>
      <c r="D20" s="18"/>
      <c r="E20" s="18"/>
      <c r="F20" s="18"/>
      <c r="G20" s="18"/>
      <c r="H20" s="18"/>
      <c r="I20" s="18"/>
      <c r="J20" s="18"/>
      <c r="K20" s="18"/>
      <c r="L20" s="18"/>
      <c r="M20" s="18"/>
      <c r="N20" s="18"/>
      <c r="O20" s="15"/>
      <c r="P20" s="15"/>
    </row>
    <row r="21" spans="1:16" s="11" customFormat="1">
      <c r="A21" s="19"/>
      <c r="F21" s="12"/>
      <c r="G21" s="18"/>
      <c r="H21" s="18"/>
      <c r="O21" s="15"/>
      <c r="P21" s="15"/>
    </row>
    <row r="22" spans="1:16" s="11" customFormat="1">
      <c r="B22" s="15"/>
      <c r="C22" s="15"/>
      <c r="D22" s="15"/>
      <c r="E22" s="15"/>
      <c r="F22" s="16"/>
      <c r="G22" s="18"/>
      <c r="H22" s="18"/>
      <c r="I22" s="15"/>
      <c r="J22" s="15"/>
      <c r="K22" s="15"/>
      <c r="L22" s="15"/>
      <c r="M22" s="15"/>
      <c r="N22" s="15"/>
      <c r="O22" s="15"/>
      <c r="P22" s="15"/>
    </row>
    <row r="23" spans="1:16" s="11" customFormat="1">
      <c r="A23" s="19"/>
      <c r="B23" s="15"/>
      <c r="C23" s="15"/>
      <c r="D23" s="15"/>
      <c r="E23" s="15"/>
      <c r="F23" s="16"/>
      <c r="G23" s="18"/>
      <c r="H23" s="18"/>
      <c r="I23" s="15"/>
      <c r="J23" s="15"/>
      <c r="K23" s="15"/>
      <c r="L23" s="15"/>
      <c r="M23" s="15"/>
      <c r="N23" s="15"/>
      <c r="O23" s="15"/>
      <c r="P23" s="15"/>
    </row>
    <row r="24" spans="1:16" s="11" customFormat="1">
      <c r="B24" s="15"/>
      <c r="C24" s="15"/>
      <c r="D24" s="15"/>
      <c r="E24" s="15"/>
      <c r="F24" s="16"/>
      <c r="G24" s="18"/>
      <c r="H24" s="18"/>
      <c r="I24" s="15"/>
      <c r="J24" s="15"/>
      <c r="K24" s="15"/>
      <c r="L24" s="15"/>
      <c r="M24" s="15"/>
      <c r="N24" s="15"/>
      <c r="O24" s="15"/>
      <c r="P24" s="15"/>
    </row>
    <row r="25" spans="1:16" s="11" customFormat="1">
      <c r="A25" s="19"/>
      <c r="B25" s="15"/>
      <c r="C25" s="15"/>
      <c r="D25" s="15"/>
      <c r="E25" s="15"/>
      <c r="F25" s="16"/>
      <c r="G25" s="18"/>
      <c r="H25" s="18"/>
      <c r="I25" s="15"/>
      <c r="J25" s="15"/>
      <c r="K25" s="15"/>
      <c r="L25" s="15"/>
      <c r="M25" s="15"/>
      <c r="N25" s="15"/>
      <c r="O25" s="15"/>
      <c r="P25" s="15"/>
    </row>
    <row r="26" spans="1:16" s="11" customFormat="1">
      <c r="B26" s="15"/>
      <c r="C26" s="15"/>
      <c r="D26" s="15"/>
      <c r="E26" s="15"/>
      <c r="F26" s="16"/>
      <c r="G26" s="18"/>
      <c r="H26" s="18"/>
      <c r="I26" s="15"/>
      <c r="J26" s="15"/>
      <c r="K26" s="15"/>
      <c r="L26" s="15"/>
      <c r="M26" s="15"/>
      <c r="N26" s="15"/>
      <c r="O26" s="15"/>
      <c r="P26" s="15"/>
    </row>
    <row r="27" spans="1:16" s="11" customFormat="1">
      <c r="A27" s="19"/>
      <c r="B27" s="15"/>
      <c r="C27" s="15"/>
      <c r="D27" s="15"/>
      <c r="E27" s="15"/>
      <c r="F27" s="16"/>
      <c r="G27" s="18"/>
      <c r="H27" s="18"/>
      <c r="I27" s="15"/>
      <c r="J27" s="15"/>
      <c r="K27" s="15"/>
      <c r="L27" s="15"/>
      <c r="M27" s="15"/>
      <c r="N27" s="15"/>
      <c r="O27" s="15"/>
      <c r="P27" s="15"/>
    </row>
    <row r="28" spans="1:16" s="11" customFormat="1">
      <c r="B28" s="15"/>
      <c r="C28" s="15"/>
      <c r="D28" s="15"/>
      <c r="E28" s="15"/>
      <c r="F28" s="16"/>
      <c r="G28" s="18"/>
      <c r="H28" s="18"/>
      <c r="I28" s="15"/>
      <c r="J28" s="15"/>
      <c r="K28" s="15"/>
      <c r="L28" s="15"/>
      <c r="M28" s="15"/>
      <c r="N28" s="15"/>
      <c r="O28" s="15"/>
      <c r="P28" s="15"/>
    </row>
    <row r="29" spans="1:16" s="11" customFormat="1">
      <c r="A29" s="19"/>
      <c r="B29" s="15"/>
      <c r="C29" s="15"/>
      <c r="D29" s="15"/>
      <c r="E29" s="15"/>
      <c r="F29" s="16"/>
      <c r="G29" s="18"/>
      <c r="H29" s="18"/>
      <c r="I29" s="15"/>
      <c r="J29" s="15"/>
      <c r="K29" s="15"/>
      <c r="L29" s="15"/>
      <c r="M29" s="15"/>
      <c r="N29" s="15"/>
      <c r="O29" s="15"/>
      <c r="P29" s="15"/>
    </row>
    <row r="30" spans="1:16" s="11" customFormat="1">
      <c r="B30" s="15"/>
      <c r="C30" s="15"/>
      <c r="D30" s="15"/>
      <c r="E30" s="15"/>
      <c r="F30" s="16"/>
      <c r="G30" s="18"/>
      <c r="H30" s="18"/>
      <c r="I30" s="15"/>
      <c r="J30" s="15"/>
      <c r="K30" s="15"/>
      <c r="L30" s="15"/>
      <c r="M30" s="15"/>
      <c r="N30" s="15"/>
      <c r="O30" s="15"/>
      <c r="P30" s="15"/>
    </row>
    <row r="31" spans="1:16" s="11" customFormat="1">
      <c r="A31" s="19"/>
      <c r="B31" s="15"/>
      <c r="C31" s="15"/>
      <c r="D31" s="15"/>
      <c r="E31" s="15"/>
      <c r="F31" s="15"/>
      <c r="G31" s="34"/>
      <c r="H31" s="18"/>
      <c r="I31" s="15"/>
      <c r="J31" s="15"/>
      <c r="K31" s="15"/>
      <c r="L31" s="15"/>
      <c r="M31" s="15"/>
      <c r="N31" s="15"/>
      <c r="O31" s="15"/>
      <c r="P31" s="15"/>
    </row>
    <row r="32" spans="1:16" s="11" customFormat="1">
      <c r="B32" s="15"/>
      <c r="C32" s="15"/>
      <c r="D32" s="15"/>
      <c r="E32" s="15"/>
      <c r="F32" s="15"/>
      <c r="G32" s="34"/>
      <c r="H32" s="34"/>
      <c r="I32" s="15"/>
      <c r="J32" s="15"/>
      <c r="K32" s="15"/>
      <c r="L32" s="15"/>
      <c r="M32" s="15"/>
      <c r="N32" s="15"/>
      <c r="O32" s="15"/>
      <c r="P32" s="15"/>
    </row>
    <row r="33" spans="1:16" s="11" customFormat="1">
      <c r="A33" s="19"/>
      <c r="B33" s="15"/>
      <c r="C33" s="15"/>
      <c r="D33" s="15"/>
      <c r="E33" s="15"/>
      <c r="F33" s="15"/>
      <c r="G33" s="34"/>
      <c r="H33" s="34"/>
      <c r="I33" s="15"/>
      <c r="J33" s="15"/>
      <c r="K33" s="15"/>
      <c r="L33" s="15"/>
      <c r="M33" s="15"/>
      <c r="N33" s="15"/>
      <c r="O33" s="15"/>
      <c r="P33" s="15"/>
    </row>
    <row r="34" spans="1:16">
      <c r="B34" s="8"/>
      <c r="C34" s="8"/>
      <c r="D34" s="8"/>
      <c r="E34" s="8"/>
      <c r="F34" s="8"/>
      <c r="G34" s="34"/>
      <c r="H34" s="34"/>
      <c r="I34" s="8"/>
      <c r="J34" s="8"/>
      <c r="K34" s="8"/>
      <c r="L34" s="8"/>
      <c r="M34" s="8"/>
      <c r="N34" s="8"/>
      <c r="O34" s="8"/>
      <c r="P34" s="8"/>
    </row>
    <row r="35" spans="1:16">
      <c r="A35" s="5"/>
      <c r="B35" s="8"/>
      <c r="C35" s="8"/>
      <c r="D35" s="8"/>
      <c r="E35" s="8"/>
      <c r="F35" s="8"/>
      <c r="G35" s="34"/>
      <c r="H35" s="34"/>
      <c r="I35" s="8"/>
      <c r="J35" s="8"/>
      <c r="K35" s="8"/>
      <c r="L35" s="8"/>
      <c r="M35" s="8"/>
      <c r="N35" s="8"/>
      <c r="O35" s="8"/>
      <c r="P35" s="8"/>
    </row>
    <row r="36" spans="1:16">
      <c r="B36" s="8"/>
      <c r="C36" s="8"/>
      <c r="D36" s="8"/>
      <c r="E36" s="8"/>
      <c r="F36" s="8"/>
      <c r="G36" s="34"/>
      <c r="H36" s="34"/>
      <c r="I36" s="8"/>
      <c r="J36" s="8"/>
      <c r="K36" s="8"/>
      <c r="L36" s="8"/>
      <c r="M36" s="8"/>
      <c r="N36" s="8"/>
      <c r="O36" s="8"/>
      <c r="P36" s="8"/>
    </row>
    <row r="37" spans="1:16">
      <c r="A37" s="5"/>
      <c r="B37" s="8"/>
      <c r="C37" s="8"/>
      <c r="D37" s="8"/>
      <c r="E37" s="8"/>
      <c r="F37" s="8"/>
      <c r="G37" s="34"/>
      <c r="H37" s="34"/>
      <c r="I37" s="8"/>
      <c r="J37" s="8"/>
      <c r="K37" s="8"/>
      <c r="L37" s="8"/>
      <c r="M37" s="8"/>
      <c r="N37" s="8"/>
      <c r="O37" s="8"/>
      <c r="P37" s="8"/>
    </row>
    <row r="38" spans="1:16">
      <c r="B38" s="8"/>
      <c r="C38" s="8"/>
      <c r="D38" s="8"/>
      <c r="E38" s="8"/>
      <c r="F38" s="8"/>
      <c r="G38" s="34"/>
      <c r="H38" s="34"/>
      <c r="I38" s="8"/>
      <c r="J38" s="8"/>
      <c r="K38" s="8"/>
      <c r="L38" s="8"/>
      <c r="M38" s="8"/>
      <c r="N38" s="8"/>
      <c r="O38" s="8"/>
      <c r="P38" s="8"/>
    </row>
    <row r="39" spans="1:16">
      <c r="A39" s="5"/>
      <c r="B39" s="8"/>
      <c r="C39" s="8"/>
      <c r="D39" s="8"/>
      <c r="E39" s="8"/>
      <c r="F39" s="8"/>
      <c r="G39" s="34"/>
      <c r="H39" s="34"/>
      <c r="I39" s="8"/>
      <c r="J39" s="8"/>
      <c r="K39" s="8"/>
      <c r="L39" s="8"/>
      <c r="M39" s="8"/>
      <c r="N39" s="8"/>
      <c r="O39" s="8"/>
      <c r="P39" s="8"/>
    </row>
    <row r="40" spans="1:16">
      <c r="B40" s="8"/>
      <c r="C40" s="8"/>
      <c r="D40" s="8"/>
      <c r="E40" s="8"/>
      <c r="F40" s="8"/>
      <c r="G40" s="34"/>
      <c r="H40" s="34"/>
      <c r="I40" s="8"/>
      <c r="J40" s="8"/>
      <c r="K40" s="8"/>
      <c r="L40" s="8"/>
      <c r="M40" s="8"/>
      <c r="N40" s="8"/>
      <c r="O40" s="8"/>
      <c r="P40" s="8"/>
    </row>
    <row r="41" spans="1:16">
      <c r="A41" s="5"/>
      <c r="B41" s="8"/>
      <c r="C41" s="8"/>
      <c r="D41" s="8"/>
      <c r="E41" s="8"/>
      <c r="F41" s="8"/>
      <c r="G41" s="34"/>
      <c r="H41" s="34"/>
      <c r="I41" s="8"/>
      <c r="J41" s="8"/>
      <c r="K41" s="8"/>
      <c r="L41" s="8"/>
      <c r="M41" s="8"/>
      <c r="N41" s="8"/>
      <c r="O41" s="8"/>
      <c r="P41" s="8"/>
    </row>
    <row r="42" spans="1:16">
      <c r="B42" s="8"/>
      <c r="C42" s="8"/>
      <c r="D42" s="8"/>
      <c r="E42" s="8"/>
      <c r="F42" s="8"/>
      <c r="G42" s="34"/>
      <c r="H42" s="34"/>
      <c r="I42" s="8"/>
      <c r="J42" s="8"/>
      <c r="K42" s="8"/>
      <c r="L42" s="8"/>
      <c r="M42" s="8"/>
      <c r="N42" s="8"/>
      <c r="O42" s="8"/>
      <c r="P42" s="8"/>
    </row>
    <row r="43" spans="1:16">
      <c r="A43" s="5"/>
      <c r="B43" s="8"/>
      <c r="C43" s="8"/>
      <c r="D43" s="8"/>
      <c r="E43" s="8"/>
      <c r="F43" s="8"/>
      <c r="G43" s="34"/>
      <c r="H43" s="34"/>
      <c r="I43" s="8"/>
      <c r="J43" s="8"/>
      <c r="K43" s="8"/>
      <c r="L43" s="8"/>
      <c r="M43" s="8"/>
      <c r="N43" s="8"/>
      <c r="O43" s="8"/>
      <c r="P43" s="8"/>
    </row>
    <row r="44" spans="1:16">
      <c r="B44" s="8"/>
      <c r="C44" s="8"/>
      <c r="D44" s="8"/>
      <c r="E44" s="8"/>
      <c r="F44" s="8"/>
      <c r="G44" s="34"/>
      <c r="H44" s="34"/>
      <c r="I44" s="8"/>
      <c r="J44" s="8"/>
      <c r="K44" s="8"/>
      <c r="L44" s="8"/>
      <c r="M44" s="8"/>
      <c r="N44" s="8"/>
      <c r="O44" s="8"/>
      <c r="P44" s="8"/>
    </row>
    <row r="45" spans="1:16">
      <c r="A45" s="5"/>
      <c r="B45" s="8"/>
      <c r="C45" s="8"/>
      <c r="D45" s="8"/>
      <c r="E45" s="8"/>
      <c r="F45" s="8"/>
      <c r="G45" s="34"/>
      <c r="H45" s="34"/>
      <c r="I45" s="8"/>
      <c r="J45" s="8"/>
      <c r="K45" s="8"/>
      <c r="L45" s="8"/>
      <c r="M45" s="8"/>
      <c r="N45" s="8"/>
      <c r="O45" s="8"/>
      <c r="P45" s="8"/>
    </row>
    <row r="46" spans="1:16">
      <c r="B46" s="8"/>
      <c r="C46" s="8"/>
      <c r="D46" s="8"/>
      <c r="E46" s="8"/>
      <c r="F46" s="8"/>
      <c r="G46" s="34"/>
      <c r="H46" s="34"/>
      <c r="I46" s="8"/>
      <c r="J46" s="8"/>
      <c r="K46" s="8"/>
      <c r="L46" s="8"/>
      <c r="M46" s="8"/>
      <c r="N46" s="8"/>
      <c r="O46" s="8"/>
      <c r="P46" s="8"/>
    </row>
    <row r="47" spans="1:16">
      <c r="A47" s="5"/>
      <c r="B47" s="8"/>
      <c r="C47" s="8"/>
      <c r="D47" s="8"/>
      <c r="E47" s="8"/>
      <c r="F47" s="8"/>
      <c r="G47" s="34"/>
      <c r="H47" s="34"/>
      <c r="I47" s="8"/>
      <c r="J47" s="8"/>
      <c r="K47" s="8"/>
      <c r="L47" s="8"/>
      <c r="M47" s="8"/>
      <c r="N47" s="8"/>
      <c r="O47" s="8"/>
      <c r="P47" s="8"/>
    </row>
    <row r="48" spans="1:16">
      <c r="B48" s="8"/>
      <c r="C48" s="8"/>
      <c r="D48" s="8"/>
      <c r="E48" s="8"/>
      <c r="F48" s="8"/>
      <c r="G48" s="34"/>
      <c r="H48" s="34"/>
      <c r="I48" s="8"/>
      <c r="J48" s="8"/>
      <c r="K48" s="8"/>
      <c r="L48" s="8"/>
      <c r="M48" s="8"/>
      <c r="N48" s="8"/>
      <c r="O48" s="8"/>
      <c r="P48" s="8"/>
    </row>
    <row r="49" spans="1:16">
      <c r="A49" s="5"/>
      <c r="B49" s="8"/>
      <c r="C49" s="8"/>
      <c r="D49" s="8"/>
      <c r="E49" s="8"/>
      <c r="F49" s="8"/>
      <c r="G49" s="34"/>
      <c r="H49" s="34"/>
      <c r="I49" s="8"/>
      <c r="J49" s="8"/>
      <c r="K49" s="8"/>
      <c r="L49" s="8"/>
      <c r="M49" s="8"/>
      <c r="N49" s="8"/>
      <c r="O49" s="8"/>
      <c r="P49" s="8"/>
    </row>
    <row r="50" spans="1:16">
      <c r="B50" s="8"/>
      <c r="C50" s="8"/>
      <c r="D50" s="8"/>
      <c r="E50" s="8"/>
      <c r="F50" s="8"/>
      <c r="G50" s="34"/>
      <c r="H50" s="34"/>
      <c r="I50" s="8"/>
      <c r="J50" s="8"/>
      <c r="K50" s="8"/>
      <c r="L50" s="8"/>
      <c r="M50" s="8"/>
      <c r="N50" s="8"/>
      <c r="O50" s="8"/>
      <c r="P50" s="8"/>
    </row>
    <row r="51" spans="1:16">
      <c r="A51" s="5"/>
      <c r="B51" s="8"/>
      <c r="C51" s="8"/>
      <c r="D51" s="8"/>
      <c r="E51" s="8"/>
      <c r="F51" s="8"/>
      <c r="G51" s="34"/>
      <c r="H51" s="34"/>
      <c r="I51" s="8"/>
      <c r="J51" s="8"/>
      <c r="K51" s="8"/>
      <c r="L51" s="8"/>
      <c r="M51" s="8"/>
      <c r="N51" s="8"/>
      <c r="O51" s="8"/>
      <c r="P51" s="8"/>
    </row>
    <row r="52" spans="1:16">
      <c r="B52" s="8"/>
      <c r="C52" s="8"/>
      <c r="D52" s="8"/>
      <c r="E52" s="8"/>
      <c r="F52" s="8"/>
      <c r="G52" s="34"/>
      <c r="H52" s="34"/>
      <c r="I52" s="8"/>
      <c r="J52" s="8"/>
      <c r="K52" s="8"/>
      <c r="L52" s="8"/>
      <c r="M52" s="8"/>
      <c r="N52" s="8"/>
      <c r="O52" s="8"/>
      <c r="P52" s="8"/>
    </row>
    <row r="53" spans="1:16">
      <c r="A53" s="5"/>
      <c r="B53" s="8"/>
      <c r="C53" s="8"/>
      <c r="D53" s="8"/>
      <c r="E53" s="8"/>
      <c r="F53" s="8"/>
      <c r="G53" s="34"/>
      <c r="H53" s="34"/>
      <c r="I53" s="8"/>
      <c r="J53" s="8"/>
      <c r="K53" s="8"/>
      <c r="L53" s="8"/>
      <c r="M53" s="8"/>
      <c r="N53" s="8"/>
      <c r="O53" s="8"/>
      <c r="P53" s="8"/>
    </row>
    <row r="54" spans="1:16">
      <c r="B54" s="8"/>
      <c r="C54" s="8"/>
      <c r="D54" s="8"/>
      <c r="E54" s="8"/>
      <c r="F54" s="8"/>
      <c r="G54" s="34"/>
      <c r="H54" s="34"/>
      <c r="I54" s="8"/>
      <c r="J54" s="8"/>
      <c r="K54" s="8"/>
      <c r="L54" s="8"/>
      <c r="M54" s="8"/>
      <c r="N54" s="8"/>
      <c r="O54" s="8"/>
      <c r="P54" s="8"/>
    </row>
    <row r="55" spans="1:16">
      <c r="A55" s="5"/>
      <c r="B55" s="8"/>
      <c r="C55" s="8"/>
      <c r="D55" s="8"/>
      <c r="E55" s="8"/>
      <c r="F55" s="8"/>
      <c r="G55" s="34"/>
      <c r="H55" s="34"/>
      <c r="I55" s="8"/>
      <c r="J55" s="8"/>
      <c r="K55" s="8"/>
      <c r="L55" s="8"/>
      <c r="M55" s="8"/>
      <c r="N55" s="8"/>
      <c r="O55" s="8"/>
      <c r="P55" s="8"/>
    </row>
    <row r="56" spans="1:16">
      <c r="B56" s="8"/>
      <c r="C56" s="8"/>
      <c r="D56" s="8"/>
      <c r="E56" s="8"/>
      <c r="F56" s="8"/>
      <c r="G56" s="34"/>
      <c r="H56" s="34"/>
      <c r="I56" s="8"/>
      <c r="J56" s="8"/>
      <c r="K56" s="8"/>
      <c r="L56" s="8"/>
      <c r="M56" s="8"/>
      <c r="N56" s="8"/>
      <c r="O56" s="8"/>
      <c r="P56" s="8"/>
    </row>
    <row r="57" spans="1:16">
      <c r="A57" s="5"/>
      <c r="B57" s="8"/>
      <c r="C57" s="8"/>
      <c r="D57" s="8"/>
      <c r="E57" s="8"/>
      <c r="F57" s="8"/>
      <c r="G57" s="34"/>
      <c r="H57" s="34"/>
      <c r="I57" s="8"/>
      <c r="J57" s="8"/>
      <c r="K57" s="8"/>
      <c r="L57" s="8"/>
      <c r="M57" s="8"/>
      <c r="N57" s="8"/>
      <c r="O57" s="8"/>
      <c r="P57" s="8"/>
    </row>
    <row r="58" spans="1:16">
      <c r="B58" s="8"/>
      <c r="C58" s="8"/>
      <c r="D58" s="8"/>
      <c r="E58" s="8"/>
      <c r="F58" s="8"/>
      <c r="G58" s="34"/>
      <c r="H58" s="34"/>
      <c r="I58" s="8"/>
      <c r="J58" s="8"/>
      <c r="K58" s="8"/>
      <c r="L58" s="8"/>
      <c r="M58" s="8"/>
      <c r="N58" s="8"/>
      <c r="O58" s="8"/>
      <c r="P58" s="8"/>
    </row>
    <row r="59" spans="1:16">
      <c r="A59" s="5"/>
      <c r="B59" s="8"/>
      <c r="C59" s="8"/>
      <c r="D59" s="8"/>
      <c r="E59" s="8"/>
      <c r="F59" s="8"/>
      <c r="G59" s="34"/>
      <c r="H59" s="34"/>
      <c r="I59" s="8"/>
      <c r="J59" s="8"/>
      <c r="K59" s="8"/>
      <c r="L59" s="8"/>
      <c r="M59" s="8"/>
      <c r="N59" s="8"/>
      <c r="O59" s="8"/>
      <c r="P59" s="8"/>
    </row>
    <row r="60" spans="1:16">
      <c r="B60" s="8"/>
      <c r="C60" s="8"/>
      <c r="D60" s="8"/>
      <c r="E60" s="8"/>
      <c r="F60" s="8"/>
      <c r="G60" s="34"/>
      <c r="H60" s="34"/>
      <c r="I60" s="8"/>
      <c r="J60" s="8"/>
      <c r="K60" s="8"/>
      <c r="L60" s="8"/>
      <c r="M60" s="8"/>
      <c r="N60" s="8"/>
      <c r="O60" s="8"/>
      <c r="P60" s="8"/>
    </row>
    <row r="61" spans="1:16">
      <c r="A61" s="5"/>
      <c r="B61" s="8"/>
      <c r="C61" s="8"/>
      <c r="D61" s="8"/>
      <c r="E61" s="8"/>
      <c r="F61" s="8"/>
      <c r="G61" s="34"/>
      <c r="H61" s="34"/>
      <c r="I61" s="8"/>
      <c r="J61" s="8"/>
      <c r="K61" s="8"/>
      <c r="L61" s="8"/>
      <c r="M61" s="8"/>
      <c r="N61" s="8"/>
      <c r="O61" s="8"/>
      <c r="P61" s="8"/>
    </row>
    <row r="62" spans="1:16">
      <c r="B62" s="8"/>
      <c r="C62" s="8"/>
      <c r="D62" s="8"/>
      <c r="E62" s="8"/>
      <c r="F62" s="8"/>
      <c r="G62" s="34"/>
      <c r="H62" s="34"/>
      <c r="I62" s="8"/>
      <c r="J62" s="8"/>
      <c r="K62" s="8"/>
      <c r="L62" s="8"/>
      <c r="M62" s="8"/>
      <c r="N62" s="8"/>
      <c r="O62" s="8"/>
      <c r="P62" s="8"/>
    </row>
    <row r="63" spans="1:16">
      <c r="A63" s="5"/>
      <c r="B63" s="8"/>
      <c r="C63" s="8"/>
      <c r="D63" s="8"/>
      <c r="E63" s="8"/>
      <c r="F63" s="8"/>
      <c r="G63" s="34"/>
      <c r="H63" s="34"/>
      <c r="I63" s="8"/>
      <c r="J63" s="8"/>
      <c r="K63" s="8"/>
      <c r="L63" s="8"/>
      <c r="M63" s="8"/>
      <c r="N63" s="8"/>
      <c r="O63" s="8"/>
      <c r="P63" s="8"/>
    </row>
    <row r="64" spans="1:16">
      <c r="B64" s="8"/>
      <c r="C64" s="8"/>
      <c r="D64" s="8"/>
      <c r="E64" s="8"/>
      <c r="F64" s="8"/>
      <c r="G64" s="34"/>
      <c r="H64" s="34"/>
      <c r="I64" s="8"/>
      <c r="J64" s="8"/>
      <c r="K64" s="8"/>
      <c r="L64" s="8"/>
      <c r="M64" s="8"/>
      <c r="N64" s="8"/>
      <c r="O64" s="8"/>
      <c r="P64" s="8"/>
    </row>
    <row r="65" spans="1:16">
      <c r="A65" s="5"/>
      <c r="B65" s="8"/>
      <c r="C65" s="8"/>
      <c r="D65" s="8"/>
      <c r="E65" s="8"/>
      <c r="F65" s="8"/>
      <c r="G65" s="34"/>
      <c r="H65" s="34"/>
      <c r="I65" s="8"/>
      <c r="J65" s="8"/>
      <c r="K65" s="8"/>
      <c r="L65" s="8"/>
      <c r="M65" s="8"/>
      <c r="N65" s="8"/>
      <c r="O65" s="8"/>
      <c r="P65" s="8"/>
    </row>
    <row r="66" spans="1:16">
      <c r="B66" s="8"/>
      <c r="C66" s="8"/>
      <c r="D66" s="8"/>
      <c r="E66" s="8"/>
      <c r="F66" s="8"/>
      <c r="G66" s="34"/>
      <c r="H66" s="34"/>
      <c r="I66" s="8"/>
      <c r="J66" s="8"/>
      <c r="K66" s="8"/>
      <c r="L66" s="8"/>
      <c r="M66" s="8"/>
      <c r="N66" s="8"/>
      <c r="O66" s="8"/>
      <c r="P66" s="8"/>
    </row>
    <row r="67" spans="1:16">
      <c r="A67" s="5"/>
      <c r="B67" s="8"/>
      <c r="C67" s="8"/>
      <c r="D67" s="8"/>
      <c r="E67" s="8"/>
      <c r="F67" s="8"/>
      <c r="G67" s="34"/>
      <c r="H67" s="34"/>
      <c r="I67" s="8"/>
      <c r="J67" s="8"/>
      <c r="K67" s="8"/>
      <c r="L67" s="8"/>
      <c r="M67" s="8"/>
      <c r="N67" s="8"/>
      <c r="O67" s="8"/>
      <c r="P67" s="8"/>
    </row>
    <row r="68" spans="1:16">
      <c r="B68" s="8"/>
      <c r="C68" s="8"/>
      <c r="D68" s="8"/>
      <c r="E68" s="8"/>
      <c r="F68" s="8"/>
      <c r="G68" s="34"/>
      <c r="H68" s="34"/>
      <c r="I68" s="8"/>
      <c r="J68" s="8"/>
      <c r="K68" s="8"/>
      <c r="L68" s="8"/>
      <c r="M68" s="8"/>
      <c r="N68" s="8"/>
      <c r="O68" s="8"/>
      <c r="P68" s="8"/>
    </row>
    <row r="69" spans="1:16">
      <c r="A69" s="5"/>
      <c r="B69" s="8"/>
      <c r="C69" s="8"/>
      <c r="D69" s="8"/>
      <c r="E69" s="8"/>
      <c r="F69" s="8"/>
      <c r="G69" s="34"/>
      <c r="H69" s="34"/>
      <c r="I69" s="8"/>
      <c r="J69" s="8"/>
      <c r="K69" s="8"/>
      <c r="L69" s="8"/>
      <c r="M69" s="8"/>
      <c r="N69" s="8"/>
      <c r="O69" s="8"/>
      <c r="P69" s="8"/>
    </row>
    <row r="70" spans="1:16">
      <c r="B70" s="8"/>
      <c r="C70" s="8"/>
      <c r="D70" s="8"/>
      <c r="E70" s="8"/>
      <c r="F70" s="8"/>
      <c r="G70" s="34"/>
      <c r="H70" s="34"/>
      <c r="I70" s="8"/>
      <c r="J70" s="8"/>
      <c r="K70" s="8"/>
      <c r="L70" s="8"/>
      <c r="M70" s="8"/>
      <c r="N70" s="8"/>
      <c r="O70" s="8"/>
      <c r="P70" s="8"/>
    </row>
    <row r="71" spans="1:16">
      <c r="A71" s="5"/>
      <c r="B71" s="8"/>
      <c r="C71" s="8"/>
      <c r="D71" s="8"/>
      <c r="E71" s="8"/>
      <c r="F71" s="8"/>
      <c r="G71" s="34"/>
      <c r="H71" s="34"/>
      <c r="I71" s="8"/>
      <c r="J71" s="8"/>
      <c r="K71" s="8"/>
      <c r="L71" s="8"/>
      <c r="M71" s="8"/>
      <c r="N71" s="8"/>
      <c r="O71" s="8"/>
      <c r="P71" s="8"/>
    </row>
    <row r="72" spans="1:16">
      <c r="B72" s="8"/>
      <c r="C72" s="8"/>
      <c r="D72" s="8"/>
      <c r="E72" s="8"/>
      <c r="F72" s="8"/>
      <c r="G72" s="34"/>
      <c r="H72" s="34"/>
      <c r="I72" s="8"/>
      <c r="J72" s="8"/>
      <c r="K72" s="8"/>
      <c r="L72" s="8"/>
      <c r="M72" s="8"/>
      <c r="N72" s="8"/>
      <c r="O72" s="8"/>
      <c r="P72" s="8"/>
    </row>
    <row r="73" spans="1:16">
      <c r="A73" s="5"/>
      <c r="B73" s="8"/>
      <c r="C73" s="8"/>
      <c r="D73" s="8"/>
      <c r="E73" s="8"/>
      <c r="F73" s="8"/>
      <c r="G73" s="34"/>
      <c r="H73" s="34"/>
      <c r="I73" s="8"/>
      <c r="J73" s="8"/>
      <c r="K73" s="8"/>
      <c r="L73" s="8"/>
      <c r="M73" s="8"/>
      <c r="N73" s="8"/>
      <c r="O73" s="8"/>
      <c r="P73" s="8"/>
    </row>
    <row r="74" spans="1:16">
      <c r="B74" s="8"/>
      <c r="C74" s="8"/>
      <c r="D74" s="8"/>
      <c r="E74" s="8"/>
      <c r="F74" s="8"/>
      <c r="G74" s="34"/>
      <c r="H74" s="34"/>
      <c r="I74" s="8"/>
      <c r="J74" s="8"/>
      <c r="K74" s="8"/>
      <c r="L74" s="8"/>
      <c r="M74" s="8"/>
      <c r="N74" s="8"/>
      <c r="O74" s="8"/>
      <c r="P74" s="8"/>
    </row>
    <row r="75" spans="1:16">
      <c r="A75" s="5"/>
      <c r="B75" s="8"/>
      <c r="C75" s="8"/>
      <c r="D75" s="8"/>
      <c r="E75" s="8"/>
      <c r="F75" s="8"/>
      <c r="G75" s="34"/>
      <c r="H75" s="34"/>
      <c r="I75" s="8"/>
      <c r="J75" s="8"/>
      <c r="K75" s="8"/>
      <c r="L75" s="8"/>
      <c r="M75" s="8"/>
      <c r="N75" s="8"/>
      <c r="O75" s="8"/>
      <c r="P75" s="8"/>
    </row>
    <row r="76" spans="1:16">
      <c r="B76" s="8"/>
      <c r="C76" s="8"/>
      <c r="D76" s="8"/>
      <c r="E76" s="8"/>
      <c r="F76" s="8"/>
      <c r="G76" s="34"/>
      <c r="H76" s="34"/>
      <c r="I76" s="8"/>
      <c r="J76" s="8"/>
      <c r="K76" s="8"/>
      <c r="L76" s="8"/>
      <c r="M76" s="8"/>
      <c r="N76" s="8"/>
      <c r="O76" s="8"/>
      <c r="P76" s="8"/>
    </row>
    <row r="77" spans="1:16">
      <c r="A77" s="5"/>
      <c r="B77" s="8"/>
      <c r="C77" s="8"/>
      <c r="D77" s="8"/>
      <c r="E77" s="8"/>
      <c r="F77" s="8"/>
      <c r="G77" s="34"/>
      <c r="H77" s="34"/>
      <c r="I77" s="8"/>
      <c r="J77" s="8"/>
      <c r="K77" s="8"/>
      <c r="L77" s="8"/>
      <c r="M77" s="8"/>
      <c r="N77" s="8"/>
      <c r="O77" s="8"/>
      <c r="P77" s="8"/>
    </row>
    <row r="78" spans="1:16">
      <c r="B78" s="8"/>
      <c r="C78" s="8"/>
      <c r="D78" s="8"/>
      <c r="E78" s="8"/>
      <c r="F78" s="8"/>
      <c r="G78" s="34"/>
      <c r="H78" s="34"/>
      <c r="I78" s="8"/>
      <c r="J78" s="8"/>
      <c r="K78" s="8"/>
      <c r="L78" s="8"/>
      <c r="M78" s="8"/>
      <c r="N78" s="8"/>
      <c r="O78" s="8"/>
      <c r="P78" s="8"/>
    </row>
    <row r="79" spans="1:16">
      <c r="A79" s="5"/>
      <c r="B79" s="8"/>
      <c r="C79" s="8"/>
      <c r="D79" s="8"/>
      <c r="E79" s="8"/>
      <c r="F79" s="8"/>
      <c r="G79" s="34"/>
      <c r="H79" s="34"/>
      <c r="I79" s="8"/>
      <c r="J79" s="8"/>
      <c r="K79" s="8"/>
      <c r="L79" s="8"/>
      <c r="M79" s="8"/>
      <c r="N79" s="8"/>
      <c r="O79" s="8"/>
      <c r="P79" s="8"/>
    </row>
    <row r="80" spans="1:16">
      <c r="B80" s="8"/>
      <c r="C80" s="8"/>
      <c r="D80" s="8"/>
      <c r="E80" s="8"/>
      <c r="F80" s="8"/>
      <c r="G80" s="34"/>
      <c r="H80" s="34"/>
      <c r="I80" s="8"/>
      <c r="J80" s="8"/>
      <c r="K80" s="8"/>
      <c r="L80" s="8"/>
      <c r="M80" s="8"/>
      <c r="N80" s="8"/>
      <c r="O80" s="8"/>
      <c r="P80" s="8"/>
    </row>
    <row r="81" spans="1:16">
      <c r="A81" s="5"/>
      <c r="B81" s="8"/>
      <c r="C81" s="8"/>
      <c r="D81" s="8"/>
      <c r="E81" s="8"/>
      <c r="F81" s="8"/>
      <c r="G81" s="34"/>
      <c r="H81" s="34"/>
      <c r="I81" s="8"/>
      <c r="J81" s="8"/>
      <c r="K81" s="8"/>
      <c r="L81" s="8"/>
      <c r="M81" s="8"/>
      <c r="N81" s="8"/>
      <c r="O81" s="8"/>
      <c r="P81" s="8"/>
    </row>
    <row r="82" spans="1:16">
      <c r="B82" s="8"/>
      <c r="C82" s="8"/>
      <c r="D82" s="8"/>
      <c r="E82" s="8"/>
      <c r="F82" s="8"/>
      <c r="G82" s="34"/>
      <c r="H82" s="34"/>
      <c r="I82" s="8"/>
      <c r="J82" s="8"/>
      <c r="K82" s="8"/>
      <c r="L82" s="8"/>
      <c r="M82" s="8"/>
      <c r="N82" s="8"/>
      <c r="O82" s="8"/>
      <c r="P82" s="8"/>
    </row>
    <row r="83" spans="1:16">
      <c r="A83" s="5"/>
      <c r="B83" s="8"/>
      <c r="C83" s="8"/>
      <c r="D83" s="8"/>
      <c r="E83" s="8"/>
      <c r="F83" s="8"/>
      <c r="G83" s="34"/>
      <c r="H83" s="34"/>
      <c r="I83" s="8"/>
      <c r="J83" s="8"/>
      <c r="K83" s="8"/>
      <c r="L83" s="8"/>
      <c r="M83" s="8"/>
      <c r="N83" s="8"/>
      <c r="O83" s="8"/>
      <c r="P83" s="8"/>
    </row>
    <row r="84" spans="1:16">
      <c r="B84" s="8"/>
      <c r="C84" s="8"/>
      <c r="D84" s="8"/>
      <c r="E84" s="8"/>
      <c r="F84" s="8"/>
      <c r="G84" s="34"/>
      <c r="H84" s="34"/>
      <c r="I84" s="8"/>
      <c r="J84" s="8"/>
      <c r="K84" s="8"/>
      <c r="L84" s="8"/>
      <c r="M84" s="8"/>
      <c r="N84" s="8"/>
      <c r="O84" s="8"/>
      <c r="P84" s="8"/>
    </row>
    <row r="85" spans="1:16">
      <c r="A85" s="5"/>
      <c r="B85" s="8"/>
      <c r="C85" s="8"/>
      <c r="D85" s="8"/>
      <c r="E85" s="8"/>
      <c r="F85" s="8"/>
      <c r="G85" s="34"/>
      <c r="H85" s="34"/>
      <c r="I85" s="8"/>
      <c r="J85" s="8"/>
      <c r="K85" s="8"/>
      <c r="L85" s="8"/>
      <c r="M85" s="8"/>
      <c r="N85" s="8"/>
      <c r="O85" s="8"/>
      <c r="P85" s="8"/>
    </row>
    <row r="86" spans="1:16">
      <c r="B86" s="8"/>
      <c r="C86" s="8"/>
      <c r="D86" s="8"/>
      <c r="E86" s="8"/>
      <c r="F86" s="8"/>
      <c r="G86" s="34"/>
      <c r="H86" s="34"/>
      <c r="I86" s="8"/>
      <c r="J86" s="8"/>
      <c r="K86" s="8"/>
      <c r="L86" s="8"/>
      <c r="M86" s="8"/>
      <c r="N86" s="8"/>
      <c r="O86" s="8"/>
      <c r="P86" s="8"/>
    </row>
    <row r="87" spans="1:16">
      <c r="A87" s="5"/>
      <c r="B87" s="8"/>
      <c r="C87" s="8"/>
      <c r="D87" s="8"/>
      <c r="E87" s="8"/>
      <c r="F87" s="8"/>
      <c r="G87" s="34"/>
      <c r="H87" s="34"/>
      <c r="I87" s="8"/>
      <c r="J87" s="8"/>
      <c r="K87" s="8"/>
      <c r="L87" s="8"/>
      <c r="M87" s="8"/>
      <c r="N87" s="8"/>
      <c r="O87" s="8"/>
      <c r="P87" s="8"/>
    </row>
    <row r="88" spans="1:16">
      <c r="B88" s="8"/>
      <c r="C88" s="8"/>
      <c r="D88" s="8"/>
      <c r="E88" s="8"/>
      <c r="F88" s="8"/>
      <c r="G88" s="34"/>
      <c r="H88" s="34"/>
      <c r="I88" s="8"/>
      <c r="J88" s="8"/>
      <c r="K88" s="8"/>
      <c r="L88" s="8"/>
      <c r="M88" s="8"/>
      <c r="N88" s="8"/>
      <c r="O88" s="8"/>
      <c r="P88" s="8"/>
    </row>
    <row r="89" spans="1:16">
      <c r="A89" s="5"/>
      <c r="B89" s="8"/>
      <c r="C89" s="8"/>
      <c r="D89" s="8"/>
      <c r="E89" s="8"/>
      <c r="F89" s="8"/>
      <c r="G89" s="34"/>
      <c r="H89" s="34"/>
      <c r="I89" s="8"/>
      <c r="J89" s="8"/>
      <c r="K89" s="8"/>
      <c r="L89" s="8"/>
      <c r="M89" s="8"/>
      <c r="N89" s="8"/>
      <c r="O89" s="8"/>
      <c r="P89" s="8"/>
    </row>
    <row r="90" spans="1:16">
      <c r="B90" s="8"/>
      <c r="C90" s="8"/>
      <c r="D90" s="8"/>
      <c r="E90" s="8"/>
      <c r="F90" s="8"/>
      <c r="G90" s="34"/>
      <c r="H90" s="34"/>
      <c r="I90" s="8"/>
      <c r="J90" s="8"/>
      <c r="K90" s="8"/>
      <c r="L90" s="8"/>
      <c r="M90" s="8"/>
      <c r="N90" s="8"/>
      <c r="O90" s="8"/>
      <c r="P90" s="8"/>
    </row>
    <row r="91" spans="1:16">
      <c r="A91" s="5"/>
      <c r="B91" s="8"/>
      <c r="C91" s="8"/>
      <c r="D91" s="8"/>
      <c r="E91" s="8"/>
      <c r="F91" s="8"/>
      <c r="G91" s="34"/>
      <c r="H91" s="34"/>
      <c r="I91" s="8"/>
      <c r="J91" s="8"/>
      <c r="K91" s="8"/>
      <c r="L91" s="8"/>
      <c r="M91" s="8"/>
      <c r="N91" s="8"/>
      <c r="O91" s="8"/>
      <c r="P91" s="8"/>
    </row>
    <row r="92" spans="1:16">
      <c r="B92" s="8"/>
      <c r="C92" s="8"/>
      <c r="D92" s="8"/>
      <c r="E92" s="8"/>
      <c r="F92" s="8"/>
      <c r="G92" s="34"/>
      <c r="H92" s="34"/>
      <c r="I92" s="8"/>
      <c r="J92" s="8"/>
      <c r="K92" s="8"/>
      <c r="L92" s="8"/>
      <c r="M92" s="8"/>
      <c r="N92" s="8"/>
      <c r="O92" s="8"/>
      <c r="P92" s="8"/>
    </row>
    <row r="93" spans="1:16">
      <c r="A93" s="5"/>
      <c r="B93" s="8"/>
      <c r="C93" s="8"/>
      <c r="D93" s="8"/>
      <c r="E93" s="8"/>
      <c r="F93" s="8"/>
      <c r="G93" s="34"/>
      <c r="H93" s="34"/>
      <c r="I93" s="8"/>
      <c r="J93" s="8"/>
      <c r="K93" s="8"/>
      <c r="L93" s="8"/>
      <c r="M93" s="8"/>
      <c r="N93" s="8"/>
      <c r="O93" s="8"/>
      <c r="P93" s="8"/>
    </row>
    <row r="94" spans="1:16">
      <c r="B94" s="8"/>
      <c r="C94" s="8"/>
      <c r="D94" s="8"/>
      <c r="E94" s="8"/>
      <c r="F94" s="8"/>
      <c r="G94" s="34"/>
      <c r="H94" s="34"/>
      <c r="I94" s="8"/>
      <c r="J94" s="8"/>
      <c r="K94" s="8"/>
      <c r="L94" s="8"/>
      <c r="M94" s="8"/>
      <c r="N94" s="8"/>
      <c r="O94" s="8"/>
      <c r="P94" s="8"/>
    </row>
    <row r="95" spans="1:16">
      <c r="A95" s="5"/>
      <c r="B95" s="8"/>
      <c r="C95" s="8"/>
      <c r="D95" s="8"/>
      <c r="E95" s="8"/>
      <c r="F95" s="8"/>
      <c r="G95" s="34"/>
      <c r="H95" s="34"/>
      <c r="I95" s="8"/>
      <c r="J95" s="8"/>
      <c r="K95" s="8"/>
      <c r="L95" s="8"/>
      <c r="M95" s="8"/>
      <c r="N95" s="8"/>
      <c r="O95" s="8"/>
      <c r="P95" s="8"/>
    </row>
    <row r="96" spans="1:16">
      <c r="B96" s="8"/>
      <c r="C96" s="8"/>
      <c r="D96" s="8"/>
      <c r="E96" s="8"/>
      <c r="F96" s="8"/>
      <c r="G96" s="34"/>
      <c r="H96" s="34"/>
      <c r="I96" s="8"/>
      <c r="J96" s="8"/>
      <c r="K96" s="8"/>
      <c r="L96" s="8"/>
      <c r="M96" s="8"/>
      <c r="N96" s="8"/>
      <c r="O96" s="8"/>
      <c r="P96" s="8"/>
    </row>
    <row r="97" spans="1:16">
      <c r="A97" s="5"/>
      <c r="B97" s="8"/>
      <c r="C97" s="8"/>
      <c r="D97" s="8"/>
      <c r="E97" s="8"/>
      <c r="F97" s="8"/>
      <c r="G97" s="34"/>
      <c r="H97" s="34"/>
      <c r="I97" s="8"/>
      <c r="J97" s="8"/>
      <c r="K97" s="8"/>
      <c r="L97" s="8"/>
      <c r="M97" s="8"/>
      <c r="N97" s="8"/>
      <c r="O97" s="8"/>
      <c r="P97" s="8"/>
    </row>
    <row r="98" spans="1:16">
      <c r="B98" s="8"/>
      <c r="C98" s="8"/>
      <c r="D98" s="8"/>
      <c r="E98" s="8"/>
      <c r="F98" s="8"/>
      <c r="G98" s="34"/>
      <c r="H98" s="34"/>
      <c r="I98" s="8"/>
      <c r="J98" s="8"/>
      <c r="K98" s="8"/>
      <c r="L98" s="8"/>
      <c r="M98" s="8"/>
      <c r="N98" s="8"/>
      <c r="O98" s="8"/>
      <c r="P98" s="8"/>
    </row>
    <row r="99" spans="1:16">
      <c r="A99" s="5"/>
      <c r="B99" s="8"/>
      <c r="C99" s="8"/>
      <c r="D99" s="8"/>
      <c r="E99" s="8"/>
      <c r="F99" s="8"/>
      <c r="G99" s="34"/>
      <c r="H99" s="34"/>
      <c r="I99" s="8"/>
      <c r="J99" s="8"/>
      <c r="K99" s="8"/>
      <c r="L99" s="8"/>
      <c r="M99" s="8"/>
      <c r="N99" s="8"/>
      <c r="O99" s="8"/>
      <c r="P99" s="8"/>
    </row>
    <row r="100" spans="1:16">
      <c r="B100" s="8"/>
      <c r="C100" s="8"/>
      <c r="D100" s="8"/>
      <c r="E100" s="8"/>
      <c r="F100" s="8"/>
      <c r="G100" s="34"/>
      <c r="H100" s="34"/>
      <c r="I100" s="8"/>
      <c r="J100" s="8"/>
      <c r="K100" s="8"/>
      <c r="L100" s="8"/>
      <c r="M100" s="8"/>
      <c r="N100" s="8"/>
      <c r="O100" s="8"/>
      <c r="P100" s="8"/>
    </row>
    <row r="101" spans="1:16">
      <c r="A101" s="5"/>
      <c r="B101" s="8"/>
      <c r="C101" s="8"/>
      <c r="D101" s="8"/>
      <c r="E101" s="8"/>
      <c r="F101" s="8"/>
      <c r="G101" s="34"/>
      <c r="H101" s="34"/>
      <c r="I101" s="8"/>
      <c r="J101" s="8"/>
      <c r="K101" s="8"/>
      <c r="L101" s="8"/>
      <c r="M101" s="8"/>
      <c r="N101" s="8"/>
      <c r="O101" s="8"/>
      <c r="P101" s="8"/>
    </row>
    <row r="102" spans="1:16">
      <c r="B102" s="8"/>
      <c r="C102" s="8"/>
      <c r="D102" s="8"/>
      <c r="E102" s="8"/>
      <c r="F102" s="8"/>
      <c r="G102" s="34"/>
      <c r="H102" s="34"/>
      <c r="I102" s="8"/>
      <c r="J102" s="8"/>
      <c r="K102" s="8"/>
      <c r="L102" s="8"/>
      <c r="M102" s="8"/>
      <c r="N102" s="8"/>
      <c r="O102" s="8"/>
      <c r="P102" s="8"/>
    </row>
    <row r="103" spans="1:16">
      <c r="A103" s="5"/>
      <c r="B103" s="8"/>
      <c r="C103" s="8"/>
      <c r="D103" s="8"/>
      <c r="E103" s="8"/>
      <c r="F103" s="8"/>
      <c r="G103" s="34"/>
      <c r="H103" s="34"/>
      <c r="I103" s="8"/>
      <c r="J103" s="8"/>
      <c r="K103" s="8"/>
      <c r="L103" s="8"/>
      <c r="M103" s="8"/>
      <c r="N103" s="8"/>
      <c r="O103" s="8"/>
      <c r="P103" s="8"/>
    </row>
    <row r="104" spans="1:16">
      <c r="B104" s="8"/>
      <c r="C104" s="8"/>
      <c r="D104" s="8"/>
      <c r="E104" s="8"/>
      <c r="F104" s="8"/>
      <c r="G104" s="34"/>
      <c r="H104" s="34"/>
      <c r="I104" s="8"/>
      <c r="J104" s="8"/>
      <c r="K104" s="8"/>
      <c r="L104" s="8"/>
      <c r="M104" s="8"/>
      <c r="N104" s="8"/>
      <c r="O104" s="8"/>
      <c r="P104" s="8"/>
    </row>
    <row r="105" spans="1:16">
      <c r="A105" s="5"/>
      <c r="B105" s="8"/>
      <c r="C105" s="8"/>
      <c r="D105" s="8"/>
      <c r="E105" s="8"/>
      <c r="F105" s="8"/>
      <c r="G105" s="34"/>
      <c r="H105" s="34"/>
      <c r="I105" s="8"/>
      <c r="J105" s="8"/>
      <c r="K105" s="8"/>
      <c r="L105" s="8"/>
      <c r="M105" s="8"/>
      <c r="N105" s="8"/>
      <c r="O105" s="8"/>
      <c r="P105" s="8"/>
    </row>
    <row r="106" spans="1:16">
      <c r="B106" s="8"/>
      <c r="C106" s="8"/>
      <c r="D106" s="8"/>
      <c r="E106" s="8"/>
      <c r="F106" s="8"/>
      <c r="G106" s="34"/>
      <c r="H106" s="34"/>
      <c r="I106" s="8"/>
      <c r="J106" s="8"/>
      <c r="K106" s="8"/>
      <c r="L106" s="8"/>
      <c r="M106" s="8"/>
      <c r="N106" s="8"/>
      <c r="O106" s="8"/>
      <c r="P106" s="8"/>
    </row>
    <row r="107" spans="1:16">
      <c r="A107" s="5"/>
      <c r="B107" s="8"/>
      <c r="C107" s="8"/>
      <c r="D107" s="8"/>
      <c r="E107" s="8"/>
      <c r="F107" s="8"/>
      <c r="G107" s="34"/>
      <c r="H107" s="34"/>
      <c r="I107" s="8"/>
      <c r="J107" s="8"/>
      <c r="K107" s="8"/>
      <c r="L107" s="8"/>
      <c r="M107" s="8"/>
      <c r="N107" s="8"/>
      <c r="O107" s="8"/>
      <c r="P107" s="8"/>
    </row>
    <row r="108" spans="1:16">
      <c r="B108" s="8"/>
      <c r="C108" s="8"/>
      <c r="D108" s="8"/>
      <c r="E108" s="8"/>
      <c r="F108" s="8"/>
      <c r="G108" s="34"/>
      <c r="H108" s="34"/>
      <c r="I108" s="8"/>
      <c r="J108" s="8"/>
      <c r="K108" s="8"/>
      <c r="L108" s="8"/>
      <c r="M108" s="8"/>
      <c r="N108" s="8"/>
      <c r="O108" s="8"/>
      <c r="P108" s="8"/>
    </row>
    <row r="109" spans="1:16">
      <c r="A109" s="5"/>
      <c r="B109" s="8"/>
      <c r="C109" s="8"/>
      <c r="D109" s="8"/>
      <c r="E109" s="8"/>
      <c r="F109" s="8"/>
      <c r="G109" s="34"/>
      <c r="H109" s="34"/>
      <c r="I109" s="8"/>
      <c r="J109" s="8"/>
      <c r="K109" s="8"/>
      <c r="L109" s="8"/>
      <c r="M109" s="8"/>
      <c r="N109" s="8"/>
      <c r="O109" s="8"/>
      <c r="P109" s="8"/>
    </row>
    <row r="110" spans="1:16">
      <c r="B110" s="8"/>
      <c r="C110" s="8"/>
      <c r="D110" s="8"/>
      <c r="E110" s="8"/>
      <c r="F110" s="8"/>
      <c r="G110" s="34"/>
      <c r="H110" s="34"/>
      <c r="I110" s="8"/>
      <c r="J110" s="8"/>
      <c r="K110" s="8"/>
      <c r="L110" s="8"/>
      <c r="M110" s="8"/>
      <c r="N110" s="8"/>
      <c r="O110" s="8"/>
      <c r="P110" s="8"/>
    </row>
    <row r="111" spans="1:16">
      <c r="A111" s="5"/>
      <c r="B111" s="8"/>
      <c r="C111" s="8"/>
      <c r="D111" s="8"/>
      <c r="E111" s="8"/>
      <c r="F111" s="8"/>
      <c r="G111" s="34"/>
      <c r="H111" s="34"/>
      <c r="I111" s="8"/>
      <c r="J111" s="8"/>
      <c r="K111" s="8"/>
      <c r="L111" s="8"/>
      <c r="M111" s="8"/>
      <c r="N111" s="8"/>
      <c r="O111" s="8"/>
      <c r="P111" s="8"/>
    </row>
    <row r="112" spans="1:16">
      <c r="B112" s="8"/>
      <c r="C112" s="8"/>
      <c r="D112" s="8"/>
      <c r="E112" s="8"/>
      <c r="F112" s="8"/>
      <c r="G112" s="34"/>
      <c r="H112" s="34"/>
      <c r="I112" s="8"/>
      <c r="J112" s="8"/>
      <c r="K112" s="8"/>
      <c r="L112" s="8"/>
      <c r="M112" s="8"/>
      <c r="N112" s="8"/>
      <c r="O112" s="8"/>
      <c r="P112" s="8"/>
    </row>
    <row r="113" spans="1:16">
      <c r="A113" s="5"/>
      <c r="B113" s="8"/>
      <c r="C113" s="8"/>
      <c r="D113" s="8"/>
      <c r="E113" s="8"/>
      <c r="F113" s="8"/>
      <c r="G113" s="34"/>
      <c r="H113" s="34"/>
      <c r="I113" s="8"/>
      <c r="J113" s="8"/>
      <c r="K113" s="8"/>
      <c r="L113" s="8"/>
      <c r="M113" s="8"/>
      <c r="N113" s="8"/>
      <c r="O113" s="8"/>
      <c r="P113" s="8"/>
    </row>
    <row r="114" spans="1:16">
      <c r="B114" s="8"/>
      <c r="C114" s="8"/>
      <c r="D114" s="8"/>
      <c r="E114" s="8"/>
      <c r="F114" s="8"/>
      <c r="G114" s="34"/>
      <c r="H114" s="34"/>
      <c r="I114" s="8"/>
      <c r="J114" s="8"/>
      <c r="K114" s="8"/>
      <c r="L114" s="8"/>
      <c r="M114" s="8"/>
      <c r="N114" s="8"/>
      <c r="O114" s="8"/>
      <c r="P114" s="8"/>
    </row>
    <row r="115" spans="1:16">
      <c r="A115" s="5"/>
      <c r="B115" s="8"/>
      <c r="C115" s="8"/>
      <c r="D115" s="8"/>
      <c r="E115" s="8"/>
      <c r="F115" s="8"/>
      <c r="G115" s="34"/>
      <c r="H115" s="34"/>
      <c r="I115" s="8"/>
      <c r="J115" s="8"/>
      <c r="K115" s="8"/>
      <c r="L115" s="8"/>
      <c r="M115" s="8"/>
      <c r="N115" s="8"/>
      <c r="O115" s="8"/>
      <c r="P115" s="8"/>
    </row>
    <row r="116" spans="1:16">
      <c r="B116" s="8"/>
      <c r="C116" s="8"/>
      <c r="D116" s="8"/>
      <c r="E116" s="8"/>
      <c r="F116" s="8"/>
      <c r="G116" s="34"/>
      <c r="H116" s="34"/>
      <c r="I116" s="8"/>
      <c r="J116" s="8"/>
      <c r="K116" s="8"/>
      <c r="L116" s="8"/>
      <c r="M116" s="8"/>
      <c r="N116" s="8"/>
      <c r="O116" s="8"/>
      <c r="P116" s="8"/>
    </row>
    <row r="117" spans="1:16">
      <c r="A117" s="5"/>
      <c r="B117" s="8"/>
      <c r="C117" s="8"/>
      <c r="D117" s="8"/>
      <c r="E117" s="8"/>
      <c r="F117" s="8"/>
      <c r="G117" s="34"/>
      <c r="H117" s="34"/>
      <c r="I117" s="8"/>
      <c r="J117" s="8"/>
      <c r="K117" s="8"/>
      <c r="L117" s="8"/>
      <c r="M117" s="8"/>
      <c r="N117" s="8"/>
      <c r="O117" s="8"/>
      <c r="P117" s="8"/>
    </row>
    <row r="118" spans="1:16">
      <c r="B118" s="8"/>
      <c r="C118" s="8"/>
      <c r="D118" s="8"/>
      <c r="E118" s="8"/>
      <c r="F118" s="8"/>
      <c r="G118" s="34"/>
      <c r="H118" s="34"/>
      <c r="I118" s="8"/>
      <c r="J118" s="8"/>
      <c r="K118" s="8"/>
      <c r="L118" s="8"/>
      <c r="M118" s="8"/>
      <c r="N118" s="8"/>
      <c r="O118" s="8"/>
      <c r="P118" s="8"/>
    </row>
    <row r="119" spans="1:16">
      <c r="A119" s="5"/>
      <c r="B119" s="8"/>
      <c r="C119" s="8"/>
      <c r="D119" s="8"/>
      <c r="E119" s="8"/>
      <c r="F119" s="8"/>
      <c r="G119" s="34"/>
      <c r="H119" s="34"/>
      <c r="I119" s="8"/>
      <c r="J119" s="8"/>
      <c r="K119" s="8"/>
      <c r="L119" s="8"/>
      <c r="M119" s="8"/>
      <c r="N119" s="8"/>
      <c r="O119" s="8"/>
      <c r="P119" s="8"/>
    </row>
    <row r="120" spans="1:16">
      <c r="B120" s="8"/>
      <c r="C120" s="8"/>
      <c r="D120" s="8"/>
      <c r="E120" s="8"/>
      <c r="F120" s="8"/>
      <c r="G120" s="34"/>
      <c r="H120" s="34"/>
      <c r="I120" s="8"/>
      <c r="J120" s="8"/>
      <c r="K120" s="8"/>
      <c r="L120" s="8"/>
      <c r="M120" s="8"/>
      <c r="N120" s="8"/>
      <c r="O120" s="8"/>
      <c r="P120" s="8"/>
    </row>
    <row r="121" spans="1:16">
      <c r="A121" s="5"/>
      <c r="B121" s="8"/>
      <c r="C121" s="8"/>
      <c r="D121" s="8"/>
      <c r="E121" s="8"/>
      <c r="F121" s="8"/>
      <c r="G121" s="34"/>
      <c r="H121" s="34"/>
      <c r="I121" s="8"/>
      <c r="J121" s="8"/>
      <c r="K121" s="8"/>
      <c r="L121" s="8"/>
      <c r="M121" s="8"/>
      <c r="N121" s="8"/>
      <c r="O121" s="8"/>
      <c r="P121" s="8"/>
    </row>
    <row r="122" spans="1:16">
      <c r="B122" s="8"/>
      <c r="C122" s="8"/>
      <c r="D122" s="8"/>
      <c r="E122" s="8"/>
      <c r="F122" s="8"/>
      <c r="G122" s="34"/>
      <c r="H122" s="34"/>
      <c r="I122" s="8"/>
      <c r="J122" s="8"/>
      <c r="K122" s="8"/>
      <c r="L122" s="8"/>
      <c r="M122" s="8"/>
      <c r="N122" s="8"/>
      <c r="O122" s="8"/>
      <c r="P122" s="8"/>
    </row>
    <row r="123" spans="1:16">
      <c r="A123" s="5"/>
      <c r="B123" s="8"/>
      <c r="C123" s="8"/>
      <c r="D123" s="8"/>
      <c r="E123" s="8"/>
      <c r="F123" s="8"/>
      <c r="G123" s="34"/>
      <c r="H123" s="34"/>
      <c r="I123" s="8"/>
      <c r="J123" s="8"/>
      <c r="K123" s="8"/>
      <c r="L123" s="8"/>
      <c r="M123" s="8"/>
      <c r="N123" s="8"/>
      <c r="O123" s="8"/>
      <c r="P123" s="8"/>
    </row>
    <row r="124" spans="1:16">
      <c r="B124" s="8"/>
      <c r="C124" s="8"/>
      <c r="D124" s="8"/>
      <c r="E124" s="8"/>
      <c r="F124" s="8"/>
      <c r="G124" s="34"/>
      <c r="H124" s="34"/>
      <c r="I124" s="8"/>
      <c r="J124" s="8"/>
      <c r="K124" s="8"/>
      <c r="L124" s="8"/>
      <c r="M124" s="8"/>
      <c r="N124" s="8"/>
      <c r="O124" s="8"/>
      <c r="P124" s="8"/>
    </row>
    <row r="125" spans="1:16">
      <c r="A125" s="5"/>
      <c r="B125" s="8"/>
      <c r="C125" s="8"/>
      <c r="D125" s="8"/>
      <c r="E125" s="8"/>
      <c r="F125" s="8"/>
      <c r="G125" s="34"/>
      <c r="H125" s="34"/>
      <c r="I125" s="8"/>
      <c r="J125" s="8"/>
      <c r="K125" s="8"/>
      <c r="L125" s="8"/>
      <c r="M125" s="8"/>
      <c r="N125" s="8"/>
      <c r="O125" s="8"/>
      <c r="P125" s="8"/>
    </row>
    <row r="126" spans="1:16">
      <c r="B126" s="8"/>
      <c r="C126" s="8"/>
      <c r="D126" s="8"/>
      <c r="E126" s="8"/>
      <c r="F126" s="8"/>
      <c r="G126" s="34"/>
      <c r="H126" s="34"/>
      <c r="I126" s="8"/>
      <c r="J126" s="8"/>
      <c r="K126" s="8"/>
      <c r="L126" s="8"/>
      <c r="M126" s="8"/>
      <c r="N126" s="8"/>
      <c r="O126" s="8"/>
      <c r="P126" s="8"/>
    </row>
    <row r="127" spans="1:16">
      <c r="A127" s="5"/>
      <c r="B127" s="8"/>
      <c r="C127" s="8"/>
      <c r="D127" s="8"/>
      <c r="E127" s="8"/>
      <c r="F127" s="8"/>
      <c r="G127" s="34"/>
      <c r="H127" s="34"/>
      <c r="I127" s="8"/>
      <c r="J127" s="8"/>
      <c r="K127" s="8"/>
      <c r="L127" s="8"/>
      <c r="M127" s="8"/>
      <c r="N127" s="8"/>
      <c r="O127" s="8"/>
      <c r="P127" s="8"/>
    </row>
    <row r="128" spans="1:16">
      <c r="B128" s="8"/>
      <c r="C128" s="8"/>
      <c r="D128" s="8"/>
      <c r="E128" s="8"/>
      <c r="F128" s="8"/>
      <c r="G128" s="34"/>
      <c r="H128" s="34"/>
      <c r="I128" s="8"/>
      <c r="J128" s="8"/>
      <c r="K128" s="8"/>
      <c r="L128" s="8"/>
      <c r="M128" s="8"/>
      <c r="N128" s="8"/>
      <c r="O128" s="8"/>
      <c r="P128" s="8"/>
    </row>
    <row r="129" spans="1:16">
      <c r="A129" s="5"/>
      <c r="B129" s="8"/>
      <c r="C129" s="8"/>
      <c r="D129" s="8"/>
      <c r="E129" s="8"/>
      <c r="F129" s="8"/>
      <c r="G129" s="34"/>
      <c r="H129" s="34"/>
      <c r="I129" s="8"/>
      <c r="J129" s="8"/>
      <c r="K129" s="8"/>
      <c r="L129" s="8"/>
      <c r="M129" s="8"/>
      <c r="N129" s="8"/>
      <c r="O129" s="8"/>
      <c r="P129" s="8"/>
    </row>
    <row r="130" spans="1:16">
      <c r="B130" s="8"/>
      <c r="C130" s="8"/>
      <c r="D130" s="8"/>
      <c r="E130" s="8"/>
      <c r="F130" s="8"/>
      <c r="G130" s="34"/>
      <c r="H130" s="34"/>
      <c r="I130" s="8"/>
      <c r="J130" s="8"/>
      <c r="K130" s="8"/>
      <c r="L130" s="8"/>
      <c r="M130" s="8"/>
      <c r="N130" s="8"/>
      <c r="O130" s="8"/>
      <c r="P130" s="8"/>
    </row>
    <row r="131" spans="1:16">
      <c r="A131" s="5"/>
      <c r="B131" s="8"/>
      <c r="C131" s="8"/>
      <c r="D131" s="8"/>
      <c r="E131" s="8"/>
      <c r="F131" s="8"/>
      <c r="G131" s="34"/>
      <c r="H131" s="34"/>
      <c r="I131" s="8"/>
      <c r="J131" s="8"/>
      <c r="K131" s="8"/>
      <c r="L131" s="8"/>
      <c r="M131" s="8"/>
      <c r="N131" s="8"/>
      <c r="O131" s="8"/>
      <c r="P131" s="8"/>
    </row>
    <row r="132" spans="1:16">
      <c r="B132" s="8"/>
      <c r="C132" s="8"/>
      <c r="D132" s="8"/>
      <c r="E132" s="8"/>
      <c r="F132" s="8"/>
      <c r="G132" s="34"/>
      <c r="H132" s="34"/>
      <c r="I132" s="8"/>
      <c r="J132" s="8"/>
      <c r="K132" s="8"/>
      <c r="L132" s="8"/>
      <c r="M132" s="8"/>
      <c r="N132" s="8"/>
      <c r="O132" s="8"/>
      <c r="P132" s="8"/>
    </row>
    <row r="133" spans="1:16">
      <c r="A133" s="5"/>
      <c r="B133" s="8"/>
      <c r="C133" s="8"/>
      <c r="D133" s="8"/>
      <c r="E133" s="8"/>
      <c r="F133" s="8"/>
      <c r="G133" s="34"/>
      <c r="H133" s="34"/>
      <c r="I133" s="8"/>
      <c r="J133" s="8"/>
      <c r="K133" s="8"/>
      <c r="L133" s="8"/>
      <c r="M133" s="8"/>
      <c r="N133" s="8"/>
      <c r="O133" s="8"/>
      <c r="P133" s="8"/>
    </row>
    <row r="134" spans="1:16">
      <c r="B134" s="8"/>
      <c r="C134" s="8"/>
      <c r="D134" s="8"/>
      <c r="E134" s="8"/>
      <c r="F134" s="8"/>
      <c r="G134" s="34"/>
      <c r="H134" s="34"/>
      <c r="I134" s="8"/>
      <c r="J134" s="8"/>
      <c r="K134" s="8"/>
      <c r="L134" s="8"/>
      <c r="M134" s="8"/>
      <c r="N134" s="8"/>
      <c r="O134" s="8"/>
      <c r="P134" s="8"/>
    </row>
    <row r="135" spans="1:16">
      <c r="A135" s="5"/>
      <c r="B135" s="8"/>
      <c r="C135" s="8"/>
      <c r="D135" s="8"/>
      <c r="E135" s="8"/>
      <c r="F135" s="8"/>
      <c r="G135" s="34"/>
      <c r="H135" s="34"/>
      <c r="I135" s="8"/>
      <c r="J135" s="8"/>
      <c r="K135" s="8"/>
      <c r="L135" s="8"/>
      <c r="M135" s="8"/>
      <c r="N135" s="8"/>
      <c r="O135" s="8"/>
      <c r="P135" s="8"/>
    </row>
    <row r="136" spans="1:16">
      <c r="B136" s="8"/>
      <c r="C136" s="8"/>
      <c r="D136" s="8"/>
      <c r="E136" s="8"/>
      <c r="F136" s="8"/>
      <c r="G136" s="34"/>
      <c r="H136" s="34"/>
      <c r="I136" s="8"/>
      <c r="J136" s="8"/>
      <c r="K136" s="8"/>
      <c r="L136" s="8"/>
      <c r="M136" s="8"/>
      <c r="N136" s="8"/>
      <c r="O136" s="8"/>
      <c r="P136" s="8"/>
    </row>
    <row r="137" spans="1:16">
      <c r="A137" s="5"/>
      <c r="B137" s="8"/>
      <c r="C137" s="8"/>
      <c r="D137" s="8"/>
      <c r="E137" s="8"/>
      <c r="F137" s="8"/>
      <c r="G137" s="34"/>
      <c r="H137" s="34"/>
      <c r="I137" s="8"/>
      <c r="J137" s="8"/>
      <c r="K137" s="8"/>
      <c r="L137" s="8"/>
      <c r="M137" s="8"/>
      <c r="N137" s="8"/>
      <c r="O137" s="8"/>
      <c r="P137" s="8"/>
    </row>
    <row r="138" spans="1:16">
      <c r="B138" s="8"/>
      <c r="C138" s="8"/>
      <c r="D138" s="8"/>
      <c r="E138" s="8"/>
      <c r="F138" s="8"/>
      <c r="G138" s="34"/>
      <c r="H138" s="34"/>
      <c r="I138" s="8"/>
      <c r="J138" s="8"/>
      <c r="K138" s="8"/>
      <c r="L138" s="8"/>
      <c r="M138" s="8"/>
      <c r="N138" s="8"/>
      <c r="O138" s="8"/>
      <c r="P138" s="8"/>
    </row>
    <row r="139" spans="1:16">
      <c r="A139" s="5"/>
      <c r="B139" s="8"/>
      <c r="C139" s="8"/>
      <c r="D139" s="8"/>
      <c r="E139" s="8"/>
      <c r="F139" s="8"/>
      <c r="G139" s="34"/>
      <c r="H139" s="34"/>
      <c r="I139" s="8"/>
      <c r="J139" s="8"/>
      <c r="K139" s="8"/>
      <c r="L139" s="8"/>
      <c r="M139" s="8"/>
      <c r="N139" s="8"/>
      <c r="O139" s="8"/>
      <c r="P139" s="8"/>
    </row>
    <row r="140" spans="1:16">
      <c r="B140" s="8"/>
      <c r="C140" s="8"/>
      <c r="D140" s="8"/>
      <c r="E140" s="8"/>
      <c r="F140" s="8"/>
      <c r="G140" s="34"/>
      <c r="H140" s="34"/>
      <c r="I140" s="8"/>
      <c r="J140" s="8"/>
      <c r="K140" s="8"/>
      <c r="L140" s="8"/>
      <c r="M140" s="8"/>
      <c r="N140" s="8"/>
      <c r="O140" s="8"/>
      <c r="P140" s="8"/>
    </row>
    <row r="141" spans="1:16">
      <c r="A141" s="5"/>
      <c r="B141" s="8"/>
      <c r="C141" s="8"/>
      <c r="D141" s="8"/>
      <c r="E141" s="8"/>
      <c r="F141" s="8"/>
      <c r="G141" s="34"/>
      <c r="H141" s="34"/>
      <c r="I141" s="8"/>
      <c r="J141" s="8"/>
      <c r="K141" s="8"/>
      <c r="L141" s="8"/>
      <c r="M141" s="8"/>
      <c r="N141" s="8"/>
      <c r="O141" s="8"/>
      <c r="P141" s="8"/>
    </row>
    <row r="142" spans="1:16">
      <c r="B142" s="8"/>
      <c r="C142" s="8"/>
      <c r="D142" s="8"/>
      <c r="E142" s="8"/>
      <c r="F142" s="8"/>
      <c r="G142" s="34"/>
      <c r="H142" s="34"/>
      <c r="I142" s="8"/>
      <c r="J142" s="8"/>
      <c r="K142" s="8"/>
      <c r="L142" s="8"/>
      <c r="M142" s="8"/>
      <c r="N142" s="8"/>
      <c r="O142" s="8"/>
      <c r="P142" s="8"/>
    </row>
    <row r="143" spans="1:16">
      <c r="A143" s="5"/>
      <c r="B143" s="8"/>
      <c r="C143" s="8"/>
      <c r="D143" s="8"/>
      <c r="E143" s="8"/>
      <c r="F143" s="8"/>
      <c r="G143" s="34"/>
      <c r="H143" s="34"/>
      <c r="I143" s="8"/>
      <c r="J143" s="8"/>
      <c r="K143" s="8"/>
      <c r="L143" s="8"/>
      <c r="M143" s="8"/>
      <c r="N143" s="8"/>
      <c r="O143" s="8"/>
      <c r="P143" s="8"/>
    </row>
    <row r="144" spans="1:16">
      <c r="B144" s="8"/>
      <c r="C144" s="8"/>
      <c r="D144" s="8"/>
      <c r="E144" s="8"/>
      <c r="F144" s="8"/>
      <c r="G144" s="34"/>
      <c r="H144" s="34"/>
      <c r="I144" s="8"/>
      <c r="J144" s="8"/>
      <c r="K144" s="8"/>
      <c r="L144" s="8"/>
      <c r="M144" s="8"/>
      <c r="N144" s="8"/>
      <c r="O144" s="8"/>
      <c r="P144" s="8"/>
    </row>
    <row r="145" spans="1:16">
      <c r="A145" s="5"/>
      <c r="B145" s="8"/>
      <c r="C145" s="8"/>
      <c r="D145" s="8"/>
      <c r="E145" s="8"/>
      <c r="F145" s="8"/>
      <c r="G145" s="34"/>
      <c r="H145" s="34"/>
      <c r="I145" s="8"/>
      <c r="J145" s="8"/>
      <c r="K145" s="8"/>
      <c r="L145" s="8"/>
      <c r="M145" s="8"/>
      <c r="N145" s="8"/>
      <c r="O145" s="8"/>
      <c r="P145" s="8"/>
    </row>
    <row r="146" spans="1:16">
      <c r="B146" s="8"/>
      <c r="C146" s="8"/>
      <c r="D146" s="8"/>
      <c r="E146" s="8"/>
      <c r="F146" s="8"/>
      <c r="G146" s="34"/>
      <c r="H146" s="34"/>
      <c r="I146" s="8"/>
      <c r="J146" s="8"/>
      <c r="K146" s="8"/>
      <c r="L146" s="8"/>
      <c r="M146" s="8"/>
      <c r="N146" s="8"/>
      <c r="O146" s="8"/>
      <c r="P146" s="8"/>
    </row>
    <row r="147" spans="1:16">
      <c r="A147" s="5"/>
      <c r="B147" s="8"/>
      <c r="C147" s="8"/>
      <c r="D147" s="8"/>
      <c r="E147" s="8"/>
      <c r="F147" s="8"/>
      <c r="G147" s="34"/>
      <c r="H147" s="34"/>
      <c r="I147" s="8"/>
      <c r="J147" s="8"/>
      <c r="K147" s="8"/>
      <c r="L147" s="8"/>
      <c r="M147" s="8"/>
      <c r="N147" s="8"/>
      <c r="O147" s="8"/>
      <c r="P147" s="8"/>
    </row>
    <row r="148" spans="1:16">
      <c r="B148" s="8"/>
      <c r="C148" s="8"/>
      <c r="D148" s="8"/>
      <c r="E148" s="8"/>
      <c r="F148" s="8"/>
      <c r="G148" s="34"/>
      <c r="H148" s="34"/>
      <c r="I148" s="8"/>
      <c r="J148" s="8"/>
      <c r="K148" s="8"/>
      <c r="L148" s="8"/>
      <c r="M148" s="8"/>
      <c r="N148" s="8"/>
      <c r="O148" s="8"/>
      <c r="P148" s="8"/>
    </row>
    <row r="149" spans="1:16">
      <c r="A149" s="5"/>
      <c r="B149" s="8"/>
      <c r="C149" s="8"/>
      <c r="D149" s="8"/>
      <c r="E149" s="8"/>
      <c r="F149" s="8"/>
      <c r="G149" s="34"/>
      <c r="H149" s="34"/>
      <c r="I149" s="8"/>
      <c r="J149" s="8"/>
      <c r="K149" s="8"/>
      <c r="L149" s="8"/>
      <c r="M149" s="8"/>
      <c r="N149" s="8"/>
      <c r="O149" s="8"/>
      <c r="P149" s="8"/>
    </row>
    <row r="150" spans="1:16">
      <c r="B150" s="8"/>
      <c r="C150" s="8"/>
      <c r="D150" s="8"/>
      <c r="E150" s="8"/>
      <c r="F150" s="8"/>
      <c r="G150" s="34"/>
      <c r="H150" s="34"/>
      <c r="I150" s="8"/>
      <c r="J150" s="8"/>
      <c r="K150" s="8"/>
      <c r="L150" s="8"/>
      <c r="M150" s="8"/>
      <c r="N150" s="8"/>
      <c r="O150" s="8"/>
      <c r="P150" s="8"/>
    </row>
    <row r="151" spans="1:16">
      <c r="A151" s="5"/>
      <c r="B151" s="8"/>
      <c r="C151" s="8"/>
      <c r="D151" s="8"/>
      <c r="E151" s="8"/>
      <c r="F151" s="8"/>
      <c r="G151" s="34"/>
      <c r="H151" s="34"/>
      <c r="I151" s="8"/>
      <c r="J151" s="8"/>
      <c r="K151" s="8"/>
      <c r="L151" s="8"/>
      <c r="M151" s="8"/>
      <c r="N151" s="8"/>
      <c r="O151" s="8"/>
      <c r="P151" s="8"/>
    </row>
    <row r="152" spans="1:16">
      <c r="B152" s="8"/>
      <c r="C152" s="8"/>
      <c r="D152" s="8"/>
      <c r="E152" s="8"/>
      <c r="F152" s="8"/>
      <c r="G152" s="34"/>
      <c r="H152" s="34"/>
      <c r="I152" s="8"/>
      <c r="J152" s="8"/>
      <c r="K152" s="8"/>
      <c r="L152" s="8"/>
      <c r="M152" s="8"/>
      <c r="N152" s="8"/>
      <c r="O152" s="8"/>
      <c r="P152" s="8"/>
    </row>
    <row r="153" spans="1:16">
      <c r="A153" s="5"/>
      <c r="B153" s="8"/>
      <c r="C153" s="8"/>
      <c r="D153" s="8"/>
      <c r="E153" s="8"/>
      <c r="F153" s="8"/>
      <c r="G153" s="34"/>
      <c r="H153" s="34"/>
      <c r="I153" s="8"/>
      <c r="J153" s="8"/>
      <c r="K153" s="8"/>
      <c r="L153" s="8"/>
      <c r="M153" s="8"/>
      <c r="N153" s="8"/>
      <c r="O153" s="8"/>
      <c r="P153" s="8"/>
    </row>
    <row r="154" spans="1:16">
      <c r="B154" s="8"/>
      <c r="C154" s="8"/>
      <c r="D154" s="8"/>
      <c r="E154" s="8"/>
      <c r="F154" s="8"/>
      <c r="G154" s="34"/>
      <c r="H154" s="34"/>
      <c r="I154" s="8"/>
      <c r="J154" s="8"/>
      <c r="K154" s="8"/>
      <c r="L154" s="8"/>
      <c r="M154" s="8"/>
      <c r="N154" s="8"/>
      <c r="O154" s="8"/>
      <c r="P154" s="8"/>
    </row>
    <row r="155" spans="1:16">
      <c r="A155" s="5"/>
      <c r="B155" s="8"/>
      <c r="C155" s="8"/>
      <c r="D155" s="8"/>
      <c r="E155" s="8"/>
      <c r="F155" s="8"/>
      <c r="G155" s="34"/>
      <c r="H155" s="34"/>
      <c r="I155" s="8"/>
      <c r="J155" s="8"/>
      <c r="K155" s="8"/>
      <c r="L155" s="8"/>
      <c r="M155" s="8"/>
      <c r="N155" s="8"/>
      <c r="O155" s="8"/>
      <c r="P155" s="8"/>
    </row>
    <row r="156" spans="1:16">
      <c r="B156" s="8"/>
      <c r="C156" s="8"/>
      <c r="D156" s="8"/>
      <c r="E156" s="8"/>
      <c r="F156" s="8"/>
      <c r="G156" s="34"/>
      <c r="H156" s="34"/>
      <c r="I156" s="8"/>
      <c r="J156" s="8"/>
      <c r="K156" s="8"/>
      <c r="L156" s="8"/>
      <c r="M156" s="8"/>
      <c r="N156" s="8"/>
      <c r="O156" s="8"/>
      <c r="P156" s="8"/>
    </row>
    <row r="157" spans="1:16">
      <c r="A157" s="5"/>
      <c r="B157" s="8"/>
      <c r="C157" s="8"/>
      <c r="D157" s="8"/>
      <c r="E157" s="8"/>
      <c r="F157" s="8"/>
      <c r="G157" s="34"/>
      <c r="H157" s="34"/>
      <c r="I157" s="8"/>
      <c r="J157" s="8"/>
      <c r="K157" s="8"/>
      <c r="L157" s="8"/>
      <c r="M157" s="8"/>
      <c r="N157" s="8"/>
      <c r="O157" s="8"/>
      <c r="P157" s="8"/>
    </row>
    <row r="158" spans="1:16">
      <c r="B158" s="8"/>
      <c r="C158" s="8"/>
      <c r="D158" s="8"/>
      <c r="E158" s="8"/>
      <c r="F158" s="8"/>
      <c r="G158" s="34"/>
      <c r="H158" s="34"/>
      <c r="I158" s="8"/>
      <c r="J158" s="8"/>
      <c r="K158" s="8"/>
      <c r="L158" s="8"/>
      <c r="M158" s="8"/>
      <c r="N158" s="8"/>
      <c r="O158" s="8"/>
      <c r="P158" s="8"/>
    </row>
    <row r="159" spans="1:16">
      <c r="A159" s="5"/>
      <c r="B159" s="8"/>
      <c r="C159" s="8"/>
      <c r="D159" s="8"/>
      <c r="E159" s="8"/>
      <c r="F159" s="8"/>
      <c r="G159" s="34"/>
      <c r="H159" s="34"/>
      <c r="I159" s="8"/>
      <c r="J159" s="8"/>
      <c r="K159" s="8"/>
      <c r="L159" s="8"/>
      <c r="M159" s="8"/>
      <c r="N159" s="8"/>
      <c r="O159" s="8"/>
      <c r="P159" s="8"/>
    </row>
    <row r="160" spans="1:16">
      <c r="B160" s="8"/>
      <c r="C160" s="8"/>
      <c r="D160" s="8"/>
      <c r="E160" s="8"/>
      <c r="F160" s="8"/>
      <c r="G160" s="34"/>
      <c r="H160" s="34"/>
      <c r="I160" s="8"/>
      <c r="J160" s="8"/>
      <c r="K160" s="8"/>
      <c r="L160" s="8"/>
      <c r="M160" s="8"/>
      <c r="N160" s="8"/>
      <c r="O160" s="8"/>
      <c r="P160" s="8"/>
    </row>
    <row r="161" spans="1:16">
      <c r="A161" s="5"/>
      <c r="B161" s="8"/>
      <c r="C161" s="8"/>
      <c r="D161" s="8"/>
      <c r="E161" s="8"/>
      <c r="F161" s="8"/>
      <c r="G161" s="34"/>
      <c r="H161" s="34"/>
      <c r="I161" s="8"/>
      <c r="J161" s="8"/>
      <c r="K161" s="8"/>
      <c r="L161" s="8"/>
      <c r="M161" s="8"/>
      <c r="N161" s="8"/>
      <c r="O161" s="8"/>
      <c r="P161" s="8"/>
    </row>
    <row r="162" spans="1:16">
      <c r="B162" s="8"/>
      <c r="C162" s="8"/>
      <c r="D162" s="8"/>
      <c r="E162" s="8"/>
      <c r="F162" s="8"/>
      <c r="G162" s="34"/>
      <c r="H162" s="34"/>
      <c r="I162" s="8"/>
      <c r="J162" s="8"/>
      <c r="K162" s="8"/>
      <c r="L162" s="8"/>
      <c r="M162" s="8"/>
      <c r="N162" s="8"/>
      <c r="O162" s="8"/>
      <c r="P162" s="8"/>
    </row>
    <row r="163" spans="1:16">
      <c r="A163" s="5"/>
      <c r="B163" s="8"/>
      <c r="C163" s="8"/>
      <c r="D163" s="8"/>
      <c r="E163" s="8"/>
      <c r="F163" s="8"/>
      <c r="G163" s="34"/>
      <c r="H163" s="34"/>
      <c r="I163" s="8"/>
      <c r="J163" s="8"/>
      <c r="K163" s="8"/>
      <c r="L163" s="8"/>
      <c r="M163" s="8"/>
      <c r="N163" s="8"/>
      <c r="O163" s="8"/>
      <c r="P163" s="8"/>
    </row>
    <row r="164" spans="1:16">
      <c r="B164" s="8"/>
      <c r="C164" s="8"/>
      <c r="D164" s="8"/>
      <c r="E164" s="8"/>
      <c r="F164" s="8"/>
      <c r="G164" s="34"/>
      <c r="H164" s="34"/>
      <c r="I164" s="8"/>
      <c r="J164" s="8"/>
      <c r="K164" s="8"/>
      <c r="L164" s="8"/>
      <c r="M164" s="8"/>
      <c r="N164" s="8"/>
      <c r="O164" s="8"/>
      <c r="P164" s="8"/>
    </row>
    <row r="165" spans="1:16">
      <c r="A165" s="5"/>
      <c r="B165" s="8"/>
      <c r="C165" s="8"/>
      <c r="D165" s="8"/>
      <c r="E165" s="8"/>
      <c r="F165" s="8"/>
      <c r="G165" s="34"/>
      <c r="H165" s="34"/>
      <c r="I165" s="8"/>
      <c r="J165" s="8"/>
      <c r="K165" s="8"/>
      <c r="L165" s="8"/>
      <c r="M165" s="8"/>
      <c r="N165" s="8"/>
      <c r="O165" s="8"/>
      <c r="P165" s="8"/>
    </row>
    <row r="166" spans="1:16">
      <c r="B166" s="8"/>
      <c r="C166" s="8"/>
      <c r="D166" s="8"/>
      <c r="E166" s="8"/>
      <c r="F166" s="8"/>
      <c r="G166" s="34"/>
      <c r="H166" s="34"/>
      <c r="I166" s="8"/>
      <c r="J166" s="8"/>
      <c r="K166" s="8"/>
      <c r="L166" s="8"/>
      <c r="M166" s="8"/>
      <c r="N166" s="8"/>
      <c r="O166" s="8"/>
      <c r="P166" s="8"/>
    </row>
    <row r="167" spans="1:16">
      <c r="A167" s="5"/>
      <c r="B167" s="8"/>
      <c r="C167" s="8"/>
      <c r="D167" s="8"/>
      <c r="E167" s="8"/>
      <c r="F167" s="8"/>
      <c r="G167" s="34"/>
      <c r="H167" s="34"/>
      <c r="I167" s="8"/>
      <c r="J167" s="8"/>
      <c r="K167" s="8"/>
      <c r="L167" s="8"/>
      <c r="M167" s="8"/>
      <c r="N167" s="8"/>
      <c r="O167" s="8"/>
      <c r="P167" s="8"/>
    </row>
    <row r="168" spans="1:16">
      <c r="B168" s="8"/>
      <c r="C168" s="8"/>
      <c r="D168" s="8"/>
      <c r="E168" s="8"/>
      <c r="F168" s="8"/>
      <c r="G168" s="34"/>
      <c r="H168" s="34"/>
      <c r="I168" s="8"/>
      <c r="J168" s="8"/>
      <c r="K168" s="8"/>
      <c r="L168" s="8"/>
      <c r="M168" s="8"/>
      <c r="N168" s="8"/>
      <c r="O168" s="8"/>
      <c r="P168" s="8"/>
    </row>
    <row r="169" spans="1:16">
      <c r="A169" s="5"/>
      <c r="B169" s="8"/>
      <c r="C169" s="8"/>
      <c r="D169" s="8"/>
      <c r="E169" s="8"/>
      <c r="F169" s="8"/>
      <c r="G169" s="34"/>
      <c r="H169" s="34"/>
      <c r="I169" s="8"/>
      <c r="J169" s="8"/>
      <c r="K169" s="8"/>
      <c r="L169" s="8"/>
      <c r="M169" s="8"/>
      <c r="N169" s="8"/>
      <c r="O169" s="8"/>
      <c r="P169" s="8"/>
    </row>
    <row r="170" spans="1:16">
      <c r="B170" s="8"/>
      <c r="C170" s="8"/>
      <c r="D170" s="8"/>
      <c r="E170" s="8"/>
      <c r="F170" s="8"/>
      <c r="G170" s="34"/>
      <c r="H170" s="34"/>
      <c r="I170" s="8"/>
      <c r="J170" s="8"/>
      <c r="K170" s="8"/>
      <c r="L170" s="8"/>
      <c r="M170" s="8"/>
      <c r="N170" s="8"/>
      <c r="O170" s="8"/>
      <c r="P170" s="8"/>
    </row>
    <row r="171" spans="1:16">
      <c r="A171" s="5"/>
      <c r="B171" s="8"/>
      <c r="C171" s="8"/>
      <c r="D171" s="8"/>
      <c r="E171" s="8"/>
      <c r="F171" s="8"/>
      <c r="G171" s="34"/>
      <c r="H171" s="34"/>
      <c r="I171" s="8"/>
      <c r="J171" s="8"/>
      <c r="K171" s="8"/>
      <c r="L171" s="8"/>
      <c r="M171" s="8"/>
      <c r="N171" s="8"/>
      <c r="O171" s="8"/>
      <c r="P171" s="8"/>
    </row>
    <row r="172" spans="1:16">
      <c r="B172" s="8"/>
      <c r="C172" s="8"/>
      <c r="D172" s="8"/>
      <c r="E172" s="8"/>
      <c r="F172" s="8"/>
      <c r="G172" s="34"/>
      <c r="H172" s="34"/>
      <c r="I172" s="8"/>
      <c r="J172" s="8"/>
      <c r="K172" s="8"/>
      <c r="L172" s="8"/>
      <c r="M172" s="8"/>
      <c r="N172" s="8"/>
      <c r="O172" s="8"/>
      <c r="P172" s="8"/>
    </row>
    <row r="173" spans="1:16">
      <c r="A173" s="5"/>
      <c r="B173" s="8"/>
      <c r="C173" s="8"/>
      <c r="D173" s="8"/>
      <c r="E173" s="8"/>
      <c r="F173" s="8"/>
      <c r="G173" s="34"/>
      <c r="H173" s="34"/>
      <c r="I173" s="8"/>
      <c r="J173" s="8"/>
      <c r="K173" s="8"/>
      <c r="L173" s="8"/>
      <c r="M173" s="8"/>
      <c r="N173" s="8"/>
      <c r="O173" s="8"/>
      <c r="P173" s="8"/>
    </row>
    <row r="174" spans="1:16">
      <c r="B174" s="8"/>
      <c r="C174" s="8"/>
      <c r="D174" s="8"/>
      <c r="E174" s="8"/>
      <c r="F174" s="8"/>
      <c r="G174" s="34"/>
      <c r="H174" s="34"/>
      <c r="I174" s="8"/>
      <c r="J174" s="8"/>
      <c r="K174" s="8"/>
      <c r="L174" s="8"/>
      <c r="M174" s="8"/>
      <c r="N174" s="8"/>
      <c r="O174" s="8"/>
      <c r="P174" s="8"/>
    </row>
    <row r="175" spans="1:16">
      <c r="A175" s="5"/>
      <c r="B175" s="8"/>
      <c r="C175" s="8"/>
      <c r="D175" s="8"/>
      <c r="E175" s="8"/>
      <c r="F175" s="8"/>
      <c r="G175" s="34"/>
      <c r="H175" s="34"/>
      <c r="I175" s="8"/>
      <c r="J175" s="8"/>
      <c r="K175" s="8"/>
      <c r="L175" s="8"/>
      <c r="M175" s="8"/>
      <c r="N175" s="8"/>
      <c r="O175" s="8"/>
      <c r="P175" s="8"/>
    </row>
    <row r="176" spans="1:16">
      <c r="B176" s="8"/>
      <c r="C176" s="8"/>
      <c r="D176" s="8"/>
      <c r="E176" s="8"/>
      <c r="F176" s="8"/>
      <c r="G176" s="34"/>
      <c r="H176" s="34"/>
      <c r="I176" s="8"/>
      <c r="J176" s="8"/>
      <c r="K176" s="8"/>
      <c r="L176" s="8"/>
      <c r="M176" s="8"/>
      <c r="N176" s="8"/>
      <c r="O176" s="8"/>
      <c r="P176" s="8"/>
    </row>
    <row r="177" spans="1:16">
      <c r="A177" s="5"/>
      <c r="B177" s="8"/>
      <c r="C177" s="8"/>
      <c r="D177" s="8"/>
      <c r="E177" s="8"/>
      <c r="F177" s="8"/>
      <c r="G177" s="34"/>
      <c r="H177" s="34"/>
      <c r="I177" s="8"/>
      <c r="J177" s="8"/>
      <c r="K177" s="8"/>
      <c r="L177" s="8"/>
      <c r="M177" s="8"/>
      <c r="N177" s="8"/>
      <c r="O177" s="8"/>
      <c r="P177" s="8"/>
    </row>
    <row r="178" spans="1:16">
      <c r="B178" s="8"/>
      <c r="C178" s="8"/>
      <c r="D178" s="8"/>
      <c r="E178" s="8"/>
      <c r="F178" s="8"/>
      <c r="G178" s="34"/>
      <c r="H178" s="34"/>
      <c r="I178" s="8"/>
      <c r="J178" s="8"/>
      <c r="K178" s="8"/>
      <c r="L178" s="8"/>
      <c r="M178" s="8"/>
      <c r="N178" s="8"/>
      <c r="O178" s="8"/>
      <c r="P178" s="8"/>
    </row>
    <row r="179" spans="1:16">
      <c r="A179" s="5"/>
      <c r="B179" s="8"/>
      <c r="C179" s="8"/>
      <c r="D179" s="8"/>
      <c r="E179" s="8"/>
      <c r="F179" s="8"/>
      <c r="G179" s="34"/>
      <c r="H179" s="34"/>
      <c r="I179" s="8"/>
      <c r="J179" s="8"/>
      <c r="K179" s="8"/>
      <c r="L179" s="8"/>
      <c r="M179" s="8"/>
      <c r="N179" s="8"/>
      <c r="O179" s="8"/>
      <c r="P179" s="8"/>
    </row>
    <row r="180" spans="1:16">
      <c r="B180" s="8"/>
      <c r="C180" s="8"/>
      <c r="D180" s="8"/>
      <c r="E180" s="8"/>
      <c r="F180" s="8"/>
      <c r="G180" s="34"/>
      <c r="H180" s="34"/>
      <c r="I180" s="8"/>
      <c r="J180" s="8"/>
      <c r="K180" s="8"/>
      <c r="L180" s="8"/>
      <c r="M180" s="8"/>
      <c r="N180" s="8"/>
      <c r="O180" s="8"/>
      <c r="P180" s="8"/>
    </row>
    <row r="181" spans="1:16">
      <c r="A181" s="5"/>
      <c r="B181" s="8"/>
      <c r="C181" s="8"/>
      <c r="D181" s="8"/>
      <c r="E181" s="8"/>
      <c r="F181" s="8"/>
      <c r="G181" s="34"/>
      <c r="H181" s="34"/>
      <c r="I181" s="8"/>
      <c r="J181" s="8"/>
      <c r="K181" s="8"/>
      <c r="L181" s="8"/>
      <c r="M181" s="8"/>
      <c r="N181" s="8"/>
      <c r="O181" s="8"/>
      <c r="P181" s="8"/>
    </row>
    <row r="182" spans="1:16">
      <c r="B182" s="8"/>
      <c r="C182" s="8"/>
      <c r="D182" s="8"/>
      <c r="E182" s="8"/>
      <c r="F182" s="8"/>
      <c r="G182" s="34"/>
      <c r="H182" s="34"/>
      <c r="I182" s="8"/>
      <c r="J182" s="8"/>
      <c r="K182" s="8"/>
      <c r="L182" s="8"/>
      <c r="M182" s="8"/>
      <c r="N182" s="8"/>
      <c r="O182" s="8"/>
      <c r="P182" s="8"/>
    </row>
    <row r="183" spans="1:16">
      <c r="A183" s="5"/>
      <c r="B183" s="8"/>
      <c r="C183" s="8"/>
      <c r="D183" s="8"/>
      <c r="E183" s="8"/>
      <c r="F183" s="8"/>
      <c r="G183" s="34"/>
      <c r="H183" s="34"/>
      <c r="I183" s="8"/>
      <c r="J183" s="8"/>
      <c r="K183" s="8"/>
      <c r="L183" s="8"/>
      <c r="M183" s="8"/>
      <c r="N183" s="8"/>
      <c r="O183" s="8"/>
      <c r="P183" s="8"/>
    </row>
    <row r="184" spans="1:16">
      <c r="B184" s="8"/>
      <c r="C184" s="8"/>
      <c r="D184" s="8"/>
      <c r="E184" s="8"/>
      <c r="F184" s="8"/>
      <c r="G184" s="34"/>
      <c r="H184" s="34"/>
      <c r="I184" s="8"/>
      <c r="J184" s="8"/>
      <c r="K184" s="8"/>
      <c r="L184" s="8"/>
      <c r="M184" s="8"/>
      <c r="N184" s="8"/>
      <c r="O184" s="8"/>
      <c r="P184" s="8"/>
    </row>
    <row r="185" spans="1:16">
      <c r="A185" s="5"/>
      <c r="B185" s="8"/>
      <c r="C185" s="8"/>
      <c r="D185" s="8"/>
      <c r="E185" s="8"/>
      <c r="F185" s="8"/>
      <c r="G185" s="34"/>
      <c r="H185" s="34"/>
      <c r="I185" s="8"/>
      <c r="J185" s="8"/>
      <c r="K185" s="8"/>
      <c r="L185" s="8"/>
      <c r="M185" s="8"/>
      <c r="N185" s="8"/>
      <c r="O185" s="8"/>
      <c r="P185" s="8"/>
    </row>
    <row r="186" spans="1:16">
      <c r="B186" s="8"/>
      <c r="C186" s="8"/>
      <c r="D186" s="8"/>
      <c r="E186" s="8"/>
      <c r="F186" s="8"/>
      <c r="G186" s="34"/>
      <c r="H186" s="34"/>
      <c r="I186" s="8"/>
      <c r="J186" s="8"/>
      <c r="K186" s="8"/>
      <c r="L186" s="8"/>
      <c r="M186" s="8"/>
      <c r="N186" s="8"/>
      <c r="O186" s="8"/>
      <c r="P186" s="8"/>
    </row>
    <row r="187" spans="1:16">
      <c r="A187" s="5"/>
      <c r="B187" s="8"/>
      <c r="C187" s="8"/>
      <c r="D187" s="8"/>
      <c r="E187" s="8"/>
      <c r="F187" s="8"/>
      <c r="G187" s="34"/>
      <c r="H187" s="34"/>
      <c r="I187" s="8"/>
      <c r="J187" s="8"/>
      <c r="K187" s="8"/>
      <c r="L187" s="8"/>
      <c r="M187" s="8"/>
      <c r="N187" s="8"/>
      <c r="O187" s="8"/>
      <c r="P187" s="8"/>
    </row>
    <row r="188" spans="1:16">
      <c r="B188" s="8"/>
      <c r="C188" s="8"/>
      <c r="D188" s="8"/>
      <c r="E188" s="8"/>
      <c r="F188" s="8"/>
      <c r="G188" s="34"/>
      <c r="H188" s="34"/>
      <c r="I188" s="8"/>
      <c r="J188" s="8"/>
      <c r="K188" s="8"/>
      <c r="L188" s="8"/>
      <c r="M188" s="8"/>
      <c r="N188" s="8"/>
      <c r="O188" s="8"/>
      <c r="P188" s="8"/>
    </row>
    <row r="189" spans="1:16">
      <c r="A189" s="5"/>
      <c r="B189" s="8"/>
      <c r="C189" s="8"/>
      <c r="D189" s="8"/>
      <c r="E189" s="8"/>
      <c r="F189" s="8"/>
      <c r="G189" s="34"/>
      <c r="H189" s="34"/>
      <c r="I189" s="8"/>
      <c r="J189" s="8"/>
      <c r="K189" s="8"/>
      <c r="L189" s="8"/>
      <c r="M189" s="8"/>
      <c r="N189" s="8"/>
      <c r="O189" s="8"/>
      <c r="P189" s="8"/>
    </row>
    <row r="190" spans="1:16">
      <c r="B190" s="8"/>
      <c r="C190" s="8"/>
      <c r="D190" s="8"/>
      <c r="E190" s="8"/>
      <c r="F190" s="8"/>
      <c r="G190" s="34"/>
      <c r="H190" s="34"/>
      <c r="I190" s="8"/>
      <c r="J190" s="8"/>
      <c r="K190" s="8"/>
      <c r="L190" s="8"/>
      <c r="M190" s="8"/>
      <c r="N190" s="8"/>
      <c r="O190" s="8"/>
      <c r="P190" s="8"/>
    </row>
    <row r="191" spans="1:16">
      <c r="A191" s="5"/>
      <c r="B191" s="8"/>
      <c r="C191" s="8"/>
      <c r="D191" s="8"/>
      <c r="E191" s="8"/>
      <c r="F191" s="8"/>
      <c r="G191" s="34"/>
      <c r="H191" s="34"/>
      <c r="I191" s="8"/>
      <c r="J191" s="8"/>
      <c r="K191" s="8"/>
      <c r="L191" s="8"/>
      <c r="M191" s="8"/>
      <c r="N191" s="8"/>
      <c r="O191" s="8"/>
      <c r="P191" s="8"/>
    </row>
    <row r="192" spans="1:16">
      <c r="B192" s="8"/>
      <c r="C192" s="8"/>
      <c r="D192" s="8"/>
      <c r="E192" s="8"/>
      <c r="F192" s="8"/>
      <c r="G192" s="34"/>
      <c r="H192" s="34"/>
      <c r="I192" s="8"/>
      <c r="J192" s="8"/>
      <c r="K192" s="8"/>
      <c r="L192" s="8"/>
      <c r="M192" s="8"/>
      <c r="N192" s="8"/>
      <c r="O192" s="8"/>
      <c r="P192" s="8"/>
    </row>
    <row r="193" spans="1:16">
      <c r="A193" s="5"/>
      <c r="B193" s="8"/>
      <c r="C193" s="8"/>
      <c r="D193" s="8"/>
      <c r="E193" s="8"/>
      <c r="F193" s="8"/>
      <c r="G193" s="34"/>
      <c r="H193" s="34"/>
      <c r="I193" s="8"/>
      <c r="J193" s="8"/>
      <c r="K193" s="8"/>
      <c r="L193" s="8"/>
      <c r="M193" s="8"/>
      <c r="N193" s="8"/>
      <c r="O193" s="8"/>
      <c r="P193" s="8"/>
    </row>
    <row r="194" spans="1:16">
      <c r="B194" s="8"/>
      <c r="C194" s="8"/>
      <c r="D194" s="8"/>
      <c r="E194" s="8"/>
      <c r="F194" s="8"/>
      <c r="G194" s="34"/>
      <c r="H194" s="34"/>
      <c r="I194" s="8"/>
      <c r="J194" s="8"/>
      <c r="K194" s="8"/>
      <c r="L194" s="8"/>
      <c r="M194" s="8"/>
      <c r="N194" s="8"/>
      <c r="O194" s="8"/>
      <c r="P194" s="8"/>
    </row>
    <row r="195" spans="1:16">
      <c r="A195" s="5"/>
      <c r="B195" s="8"/>
      <c r="C195" s="8"/>
      <c r="D195" s="8"/>
      <c r="E195" s="8"/>
      <c r="F195" s="8"/>
      <c r="G195" s="34"/>
      <c r="H195" s="34"/>
      <c r="I195" s="8"/>
      <c r="J195" s="8"/>
      <c r="K195" s="8"/>
      <c r="L195" s="8"/>
      <c r="M195" s="8"/>
      <c r="N195" s="8"/>
      <c r="O195" s="8"/>
      <c r="P195" s="8"/>
    </row>
    <row r="196" spans="1:16">
      <c r="B196" s="8"/>
      <c r="C196" s="8"/>
      <c r="D196" s="8"/>
      <c r="E196" s="8"/>
      <c r="F196" s="8"/>
      <c r="G196" s="34"/>
      <c r="H196" s="34"/>
      <c r="I196" s="8"/>
      <c r="J196" s="8"/>
      <c r="K196" s="8"/>
      <c r="L196" s="8"/>
      <c r="M196" s="8"/>
      <c r="N196" s="8"/>
      <c r="O196" s="8"/>
      <c r="P196" s="8"/>
    </row>
    <row r="197" spans="1:16">
      <c r="A197" s="5"/>
      <c r="B197" s="8"/>
      <c r="C197" s="8"/>
      <c r="D197" s="8"/>
      <c r="E197" s="8"/>
      <c r="F197" s="8"/>
      <c r="G197" s="34"/>
      <c r="H197" s="34"/>
      <c r="I197" s="8"/>
      <c r="J197" s="8"/>
      <c r="K197" s="8"/>
      <c r="L197" s="8"/>
      <c r="M197" s="8"/>
      <c r="N197" s="8"/>
      <c r="O197" s="8"/>
      <c r="P197" s="8"/>
    </row>
    <row r="198" spans="1:16">
      <c r="B198" s="8"/>
      <c r="C198" s="8"/>
      <c r="D198" s="8"/>
      <c r="E198" s="8"/>
      <c r="F198" s="8"/>
      <c r="G198" s="34"/>
      <c r="H198" s="34"/>
      <c r="I198" s="8"/>
      <c r="J198" s="8"/>
      <c r="K198" s="8"/>
      <c r="L198" s="8"/>
      <c r="M198" s="8"/>
      <c r="N198" s="8"/>
      <c r="O198" s="8"/>
      <c r="P198" s="8"/>
    </row>
    <row r="199" spans="1:16">
      <c r="A199" s="5"/>
      <c r="B199" s="8"/>
      <c r="C199" s="8"/>
      <c r="D199" s="8"/>
      <c r="E199" s="8"/>
      <c r="F199" s="8"/>
      <c r="G199" s="34"/>
      <c r="H199" s="34"/>
      <c r="I199" s="8"/>
      <c r="J199" s="8"/>
      <c r="K199" s="8"/>
      <c r="L199" s="8"/>
      <c r="M199" s="8"/>
      <c r="N199" s="8"/>
      <c r="O199" s="8"/>
      <c r="P199" s="8"/>
    </row>
    <row r="200" spans="1:16">
      <c r="B200" s="8"/>
      <c r="C200" s="8"/>
      <c r="D200" s="8"/>
      <c r="E200" s="8"/>
      <c r="F200" s="8"/>
      <c r="G200" s="34"/>
      <c r="H200" s="34"/>
      <c r="I200" s="8"/>
      <c r="J200" s="8"/>
      <c r="K200" s="8"/>
      <c r="L200" s="8"/>
      <c r="M200" s="8"/>
      <c r="N200" s="8"/>
      <c r="O200" s="8"/>
      <c r="P200" s="8"/>
    </row>
    <row r="201" spans="1:16">
      <c r="A201" s="5"/>
      <c r="B201" s="8"/>
      <c r="C201" s="8"/>
      <c r="D201" s="8"/>
      <c r="E201" s="8"/>
      <c r="F201" s="8"/>
      <c r="G201" s="34"/>
      <c r="H201" s="34"/>
      <c r="I201" s="8"/>
      <c r="J201" s="8"/>
      <c r="K201" s="8"/>
      <c r="L201" s="8"/>
      <c r="M201" s="8"/>
      <c r="N201" s="8"/>
      <c r="O201" s="8"/>
      <c r="P201" s="8"/>
    </row>
    <row r="202" spans="1:16">
      <c r="B202" s="8"/>
      <c r="C202" s="8"/>
      <c r="D202" s="8"/>
      <c r="E202" s="8"/>
      <c r="F202" s="8"/>
      <c r="G202" s="34"/>
      <c r="H202" s="34"/>
      <c r="I202" s="8"/>
      <c r="J202" s="8"/>
      <c r="K202" s="8"/>
      <c r="L202" s="8"/>
      <c r="M202" s="8"/>
      <c r="N202" s="8"/>
      <c r="O202" s="8"/>
      <c r="P202" s="8"/>
    </row>
    <row r="203" spans="1:16">
      <c r="A203" s="5"/>
      <c r="B203" s="8"/>
      <c r="C203" s="8"/>
      <c r="D203" s="8"/>
      <c r="E203" s="8"/>
      <c r="F203" s="8"/>
      <c r="G203" s="34"/>
      <c r="H203" s="34"/>
      <c r="I203" s="8"/>
      <c r="J203" s="8"/>
      <c r="K203" s="8"/>
      <c r="L203" s="8"/>
      <c r="M203" s="8"/>
      <c r="N203" s="8"/>
      <c r="O203" s="8"/>
      <c r="P203" s="8"/>
    </row>
    <row r="204" spans="1:16">
      <c r="B204" s="8"/>
      <c r="C204" s="8"/>
      <c r="D204" s="8"/>
      <c r="E204" s="8"/>
      <c r="F204" s="8"/>
      <c r="G204" s="34"/>
      <c r="H204" s="34"/>
      <c r="I204" s="8"/>
      <c r="J204" s="8"/>
      <c r="K204" s="8"/>
      <c r="L204" s="8"/>
      <c r="M204" s="8"/>
      <c r="N204" s="8"/>
      <c r="O204" s="8"/>
      <c r="P204" s="8"/>
    </row>
    <row r="205" spans="1:16">
      <c r="A205" s="5"/>
      <c r="B205" s="8"/>
      <c r="C205" s="8"/>
      <c r="D205" s="8"/>
      <c r="E205" s="8"/>
      <c r="F205" s="8"/>
      <c r="G205" s="34"/>
      <c r="H205" s="34"/>
      <c r="I205" s="8"/>
      <c r="J205" s="8"/>
      <c r="K205" s="8"/>
      <c r="L205" s="8"/>
      <c r="M205" s="8"/>
      <c r="N205" s="8"/>
      <c r="O205" s="8"/>
      <c r="P205" s="8"/>
    </row>
    <row r="206" spans="1:16">
      <c r="B206" s="8"/>
      <c r="C206" s="8"/>
      <c r="D206" s="8"/>
      <c r="E206" s="8"/>
      <c r="F206" s="8"/>
      <c r="G206" s="34"/>
      <c r="H206" s="34"/>
      <c r="I206" s="8"/>
      <c r="J206" s="8"/>
      <c r="K206" s="8"/>
      <c r="L206" s="8"/>
      <c r="M206" s="8"/>
      <c r="N206" s="8"/>
      <c r="O206" s="8"/>
      <c r="P206" s="8"/>
    </row>
    <row r="207" spans="1:16">
      <c r="A207" s="5"/>
      <c r="B207" s="8"/>
      <c r="C207" s="8"/>
      <c r="D207" s="8"/>
      <c r="E207" s="8"/>
      <c r="F207" s="8"/>
      <c r="G207" s="34"/>
      <c r="H207" s="34"/>
      <c r="I207" s="8"/>
      <c r="J207" s="8"/>
      <c r="K207" s="8"/>
      <c r="L207" s="8"/>
      <c r="M207" s="8"/>
      <c r="N207" s="8"/>
      <c r="O207" s="8"/>
      <c r="P207" s="8"/>
    </row>
    <row r="208" spans="1:16">
      <c r="B208" s="8"/>
      <c r="C208" s="8"/>
      <c r="D208" s="8"/>
      <c r="E208" s="8"/>
      <c r="F208" s="8"/>
      <c r="G208" s="34"/>
      <c r="H208" s="34"/>
      <c r="I208" s="8"/>
      <c r="J208" s="8"/>
      <c r="K208" s="8"/>
      <c r="L208" s="8"/>
      <c r="M208" s="8"/>
      <c r="N208" s="8"/>
      <c r="O208" s="8"/>
      <c r="P208" s="8"/>
    </row>
    <row r="209" spans="1:16">
      <c r="A209" s="5"/>
      <c r="B209" s="8"/>
      <c r="C209" s="8"/>
      <c r="D209" s="8"/>
      <c r="E209" s="8"/>
      <c r="F209" s="8"/>
      <c r="G209" s="34"/>
      <c r="H209" s="34"/>
      <c r="I209" s="8"/>
      <c r="J209" s="8"/>
      <c r="K209" s="8"/>
      <c r="L209" s="8"/>
      <c r="M209" s="8"/>
      <c r="N209" s="8"/>
      <c r="O209" s="8"/>
      <c r="P209" s="8"/>
    </row>
    <row r="210" spans="1:16">
      <c r="B210" s="8"/>
      <c r="C210" s="8"/>
      <c r="D210" s="8"/>
      <c r="E210" s="8"/>
      <c r="F210" s="8"/>
      <c r="G210" s="34"/>
      <c r="H210" s="34"/>
      <c r="I210" s="8"/>
      <c r="J210" s="8"/>
      <c r="K210" s="8"/>
      <c r="L210" s="8"/>
      <c r="M210" s="8"/>
      <c r="N210" s="8"/>
      <c r="O210" s="8"/>
      <c r="P210"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Blad3"/>
  <dimension ref="A1:AS51"/>
  <sheetViews>
    <sheetView workbookViewId="0">
      <selection activeCell="I4" sqref="I4"/>
    </sheetView>
  </sheetViews>
  <sheetFormatPr defaultRowHeight="15"/>
  <cols>
    <col min="1" max="1" width="15.5703125" customWidth="1"/>
    <col min="2" max="2" width="25.28515625" customWidth="1"/>
    <col min="3" max="3" width="24.85546875" customWidth="1"/>
    <col min="4" max="4" width="10.42578125" customWidth="1"/>
    <col min="5" max="5" width="14.85546875" customWidth="1"/>
    <col min="6" max="7" width="15.85546875" customWidth="1"/>
    <col min="8" max="8" width="18" customWidth="1"/>
    <col min="9" max="9" width="15.7109375" customWidth="1"/>
    <col min="10" max="10" width="16" customWidth="1"/>
    <col min="11" max="11" width="16.28515625" customWidth="1"/>
    <col min="12" max="12" width="11.42578125" customWidth="1"/>
    <col min="13" max="13" width="16" customWidth="1"/>
    <col min="14" max="14" width="14.42578125" customWidth="1"/>
    <col min="15" max="15" width="14.140625" customWidth="1"/>
    <col min="16" max="16" width="14.28515625" customWidth="1"/>
    <col min="17" max="17" width="10.28515625" customWidth="1"/>
    <col min="18" max="18" width="10.7109375" customWidth="1"/>
    <col min="19" max="19" width="11.140625" customWidth="1"/>
    <col min="20" max="20" width="13.5703125" customWidth="1"/>
    <col min="21" max="21" width="13.42578125" customWidth="1"/>
    <col min="22" max="22" width="13.28515625" customWidth="1"/>
    <col min="23" max="23" width="13.7109375" customWidth="1"/>
    <col min="24" max="24" width="13.140625" customWidth="1"/>
    <col min="25" max="25" width="13.28515625" customWidth="1"/>
    <col min="26" max="26" width="13.42578125" customWidth="1"/>
    <col min="36" max="36" width="10.85546875" customWidth="1"/>
    <col min="37" max="37" width="14" customWidth="1"/>
    <col min="44" max="44" width="10.42578125" customWidth="1"/>
  </cols>
  <sheetData>
    <row r="1" spans="1:45" s="11" customFormat="1"/>
    <row r="2" spans="1:45" s="11" customFormat="1">
      <c r="A2" s="17" t="s">
        <v>46</v>
      </c>
      <c r="B2" s="13"/>
      <c r="C2" s="13"/>
      <c r="D2" s="13"/>
      <c r="E2" s="22"/>
      <c r="F2" s="22"/>
      <c r="G2" s="22"/>
    </row>
    <row r="3" spans="1:45" s="11" customFormat="1"/>
    <row r="4" spans="1:45" s="10" customFormat="1" ht="30">
      <c r="A4" s="41" t="s">
        <v>0</v>
      </c>
      <c r="B4" s="2" t="s">
        <v>41</v>
      </c>
      <c r="C4" s="2" t="s">
        <v>42</v>
      </c>
      <c r="D4" s="2" t="s">
        <v>48</v>
      </c>
      <c r="E4" s="2" t="s">
        <v>64</v>
      </c>
      <c r="F4" s="2" t="s">
        <v>44</v>
      </c>
      <c r="G4" s="35"/>
      <c r="H4" s="20"/>
      <c r="I4" s="35" t="s">
        <v>19</v>
      </c>
      <c r="J4" s="35" t="s">
        <v>21</v>
      </c>
      <c r="K4" s="35" t="s">
        <v>20</v>
      </c>
      <c r="L4" s="35" t="s">
        <v>18</v>
      </c>
      <c r="M4" s="3" t="s">
        <v>22</v>
      </c>
      <c r="N4" s="3" t="s">
        <v>24</v>
      </c>
      <c r="O4" s="3" t="s">
        <v>26</v>
      </c>
      <c r="P4" s="3" t="s">
        <v>25</v>
      </c>
      <c r="Q4" s="3" t="s">
        <v>27</v>
      </c>
      <c r="R4" s="3" t="s">
        <v>28</v>
      </c>
      <c r="S4" s="3" t="s">
        <v>29</v>
      </c>
      <c r="T4" s="3" t="s">
        <v>30</v>
      </c>
      <c r="U4" s="3" t="s">
        <v>31</v>
      </c>
      <c r="V4" s="3" t="s">
        <v>32</v>
      </c>
      <c r="W4" s="3" t="s">
        <v>33</v>
      </c>
      <c r="X4" s="3" t="s">
        <v>34</v>
      </c>
      <c r="Y4" s="3" t="s">
        <v>36</v>
      </c>
      <c r="Z4" s="3" t="s">
        <v>35</v>
      </c>
      <c r="AB4" s="43" t="s">
        <v>37</v>
      </c>
      <c r="AH4" s="3" t="s">
        <v>43</v>
      </c>
      <c r="AI4" s="3" t="s">
        <v>38</v>
      </c>
      <c r="AJ4" s="3" t="s">
        <v>39</v>
      </c>
      <c r="AK4" s="3" t="s">
        <v>40</v>
      </c>
      <c r="AM4" s="43" t="s">
        <v>47</v>
      </c>
      <c r="AR4" s="3" t="s">
        <v>48</v>
      </c>
    </row>
    <row r="5" spans="1:45" s="11" customFormat="1">
      <c r="A5" s="10"/>
      <c r="B5" s="21"/>
      <c r="C5" s="22"/>
      <c r="E5" s="22"/>
      <c r="AR5" s="10"/>
    </row>
    <row r="6" spans="1:45" s="11" customFormat="1">
      <c r="A6" s="11">
        <v>1</v>
      </c>
      <c r="B6" s="46">
        <f>IF(Data!C11=0,"",M6)</f>
        <v>25</v>
      </c>
      <c r="C6" s="16">
        <f>IF(AH6=0,"",AH6)</f>
        <v>200</v>
      </c>
      <c r="D6" s="48" t="str">
        <f>AS6</f>
        <v>Nej</v>
      </c>
      <c r="E6" s="47" t="str">
        <f>IF(AJ6=0,"",AJ6)</f>
        <v/>
      </c>
      <c r="F6" s="15" t="str">
        <f t="shared" ref="F6:F15" si="0">AK6</f>
        <v/>
      </c>
      <c r="G6" s="36"/>
      <c r="H6" s="24"/>
      <c r="I6" s="40">
        <f>IF(Data!G$5=1, (1-Data!F11/100)*Data!C11,Data!F11)</f>
        <v>950</v>
      </c>
      <c r="J6" s="40">
        <f>IF(Data!G$5=1, (1-Data!H11/100)*Data!C11,Data!H11)</f>
        <v>900</v>
      </c>
      <c r="K6" s="40">
        <f>IF(Data!G$5=1, (1-Data!J11/100)*Data!C11,Data!J11)</f>
        <v>800</v>
      </c>
      <c r="L6" s="27">
        <f>IF(Data!C$6&gt;0,Data!C$6,Data!D11)</f>
        <v>200</v>
      </c>
      <c r="M6" s="27">
        <f>IF(Data!C11=0,0,INT(SQRT(2*Data!$B11*$L6/Data!$C$5*100/Data!C11)+0.5))</f>
        <v>25</v>
      </c>
      <c r="N6" s="27">
        <f>IF(I6&gt;0,INT(SQRT(2*Data!$B11*$L6/Data!$C$5*100/I6)+0.5),"")</f>
        <v>26</v>
      </c>
      <c r="O6" s="27">
        <f>IF(J6&gt;0,INT(SQRT(2*Data!$B11*$L6/Data!$C$5*100/J6)+0.5),"")</f>
        <v>27</v>
      </c>
      <c r="P6" s="27">
        <f>IF(K6&gt;0,INT(SQRT(2*Data!$B11*$L6/Data!$C$5*100/K6)+0.5),"")</f>
        <v>28</v>
      </c>
      <c r="Q6" s="11">
        <f>IF(N6&gt;=Data!E11,N6,0)</f>
        <v>0</v>
      </c>
      <c r="R6" s="11">
        <f>IF(O6&gt;=Data!G11,O6,0)</f>
        <v>0</v>
      </c>
      <c r="S6" s="11">
        <f>IF(P6&gt;=Data!I11,P6,0)</f>
        <v>0</v>
      </c>
      <c r="T6" s="42">
        <f>IF(M6=0,0,INT(Data!$C11*Data!$B11+Data!$B11*$L6/M6+M6*Data!C11*$C$5/100/2+0.5))</f>
        <v>403200</v>
      </c>
      <c r="U6" s="42">
        <f>IF(I6&gt;0,IF(Q6=0,9999999,INT(I6*Data!$B11+Data!$B11*$L6/N6+N6*I6*Data!$C$5/100/2+0.5)),"")</f>
        <v>9999999</v>
      </c>
      <c r="V6" s="42">
        <f>IF(J6&gt;0,IF(R6=0,9999999,INT(J6*Data!$B11+Data!$B11*$L6/O6+O6*J6*Data!$C$5/100/2+0.5)),"")</f>
        <v>9999999</v>
      </c>
      <c r="W6" s="42">
        <f>IF(K6&gt;0,IF(S6=0,9999999,INT(K6*Data!$B11+Data!$B11*$L6/P6+P6*K6*Data!$C$5/100/2+0.5)),"")</f>
        <v>9999999</v>
      </c>
      <c r="X6" s="42">
        <f>IF(Data!E11=0,"",INT(I6*Data!$B11+Data!$B11*$L6/Data!E11+Data!E11*I6*Data!$C$5/100/2+0.5))</f>
        <v>387538</v>
      </c>
      <c r="Y6" s="42">
        <f>IF(Data!G11=0,"",INT(J6*Data!$B11+Data!$B11*$L6/Data!G11+Data!G11*J6*Data!$C$5/100/2+0.5))</f>
        <v>372050</v>
      </c>
      <c r="Z6" s="42">
        <f>IF(Data!I11=0,"",INT(K6*Data!$B11+Data!$B11*$L6/Data!I11+Data!I11*K6*Data!$C$5/100/2+0.5))</f>
        <v>340400</v>
      </c>
      <c r="AA6" s="11" t="str">
        <f>IF(T6=MIN($T6:$Z6),M6,"")</f>
        <v/>
      </c>
      <c r="AB6" s="11" t="str">
        <f t="shared" ref="AB6:AD6" si="1">IF(U6=MIN($T6:$Z6),N6,"")</f>
        <v/>
      </c>
      <c r="AC6" s="11" t="str">
        <f t="shared" si="1"/>
        <v/>
      </c>
      <c r="AD6" s="11" t="str">
        <f t="shared" si="1"/>
        <v/>
      </c>
      <c r="AE6" s="11" t="str">
        <f>IF(X6=MIN($T6:$Z6),Data!E11,"")</f>
        <v/>
      </c>
      <c r="AF6" s="11" t="str">
        <f>IF(Y6=MIN($T6:$Z6),Data!G11,"")</f>
        <v/>
      </c>
      <c r="AG6" s="11">
        <f>IF(Z6=MIN($T6:$Z6),Data!I11,"")</f>
        <v>200</v>
      </c>
      <c r="AH6" s="11">
        <f>MAX(AA6:AG6)</f>
        <v>200</v>
      </c>
      <c r="AI6" s="44">
        <f>MIN(T6:Z6)</f>
        <v>340400</v>
      </c>
      <c r="AJ6" s="44" t="str">
        <f>IF(AR6=0,"",AI6-T6)</f>
        <v/>
      </c>
      <c r="AK6" s="15" t="str">
        <f>IF(AR6=0,"",IF(T6=0,"",AJ6/T6*100))</f>
        <v/>
      </c>
      <c r="AL6" s="11" t="str">
        <f>IF(T6=MIN($T6:$Z6),Data!C11,"")</f>
        <v/>
      </c>
      <c r="AM6" s="11" t="str">
        <f>IF(U6=MIN($T6:$Z6),I6,"")</f>
        <v/>
      </c>
      <c r="AN6" s="11" t="str">
        <f t="shared" ref="AN6:AO6" si="2">IF(V6=MIN($T6:$Z6),J6,"")</f>
        <v/>
      </c>
      <c r="AO6" s="11" t="str">
        <f t="shared" si="2"/>
        <v/>
      </c>
      <c r="AP6" s="11" t="str">
        <f>IF(X6=MIN($T6:$Z6),I6,"")</f>
        <v/>
      </c>
      <c r="AQ6" s="11" t="str">
        <f t="shared" ref="AQ6" si="3">IF(Y6=MIN($T6:$Z6),J6,"")</f>
        <v/>
      </c>
      <c r="AR6" s="11">
        <f>MAX(AL6:AQ6)</f>
        <v>0</v>
      </c>
      <c r="AS6" s="24" t="str">
        <f>IF(SUM(I6:K6)=0,"",IF(AR6=0,"Nej",AR6))</f>
        <v>Nej</v>
      </c>
    </row>
    <row r="7" spans="1:45" s="11" customFormat="1">
      <c r="A7" s="11">
        <v>2</v>
      </c>
      <c r="B7" s="46">
        <f>IF(Data!C12=0,"",M7)</f>
        <v>384</v>
      </c>
      <c r="C7" s="16">
        <f t="shared" ref="C7:C15" si="4">IF(AH7=0,"",AH7)</f>
        <v>1200</v>
      </c>
      <c r="D7" s="48">
        <f t="shared" ref="D7:D15" si="5">AS7</f>
        <v>42.5</v>
      </c>
      <c r="E7" s="47">
        <f t="shared" ref="E7:E15" si="6">IF(AJ7=0,"",AJ7)</f>
        <v>-29754</v>
      </c>
      <c r="F7" s="26">
        <f t="shared" si="0"/>
        <v>-12.803146353637757</v>
      </c>
      <c r="G7" s="36"/>
      <c r="H7" s="24"/>
      <c r="I7" s="40">
        <f>IF(Data!G$5=1, (1-Data!F12/100)*Data!C12,Data!F12)</f>
        <v>45</v>
      </c>
      <c r="J7" s="40">
        <f>IF(Data!G$5=1, (1-Data!H12/100)*Data!C12,Data!H12)</f>
        <v>42.5</v>
      </c>
      <c r="K7" s="40">
        <f>IF(Data!G$5=1, (1-Data!J12/100)*Data!C12,Data!J12)</f>
        <v>40</v>
      </c>
      <c r="L7" s="27">
        <f>IF(Data!C$6&gt;0,Data!C$6,Data!D12)</f>
        <v>200</v>
      </c>
      <c r="M7" s="27">
        <f>IF(Data!C12=0,0,INT(SQRT(2*Data!$B12*$L7/Data!$C$5*100/Data!C12)+0.5))</f>
        <v>384</v>
      </c>
      <c r="N7" s="27">
        <f>IF(I7&gt;0,INT(SQRT(2*Data!$B12*$L7/Data!$C$5*100/I7)+0.5),"")</f>
        <v>404</v>
      </c>
      <c r="O7" s="27">
        <f>IF(J7&gt;0,INT(SQRT(2*Data!$B12*$L7/Data!$C$5*100/J7)+0.5),"")</f>
        <v>416</v>
      </c>
      <c r="P7" s="27">
        <f>IF(K7&gt;0,INT(SQRT(2*Data!$B12*$L7/Data!$C$5*100/K7)+0.5),"")</f>
        <v>429</v>
      </c>
      <c r="Q7" s="11">
        <f>IF(N7&gt;=Data!E12,N7,0)</f>
        <v>404</v>
      </c>
      <c r="R7" s="11">
        <f>IF(O7&gt;=Data!G12,O7,0)</f>
        <v>0</v>
      </c>
      <c r="S7" s="11">
        <f>IF(P7&gt;=Data!I12,P7,0)</f>
        <v>0</v>
      </c>
      <c r="T7" s="42">
        <f>IF(M7=0,0,INT(Data!$C12*Data!$B12+Data!$B12*$L7/M7+M7*Data!C12*$C$5/100/2+0.5))</f>
        <v>232396</v>
      </c>
      <c r="U7" s="42">
        <f>IF(I7&gt;0,IF(Q7=0,9999999,INT(I7*Data!$B12+Data!$B12*$L7/N7+N7*I7*Data!$C$5/100/2+0.5)),"")</f>
        <v>211550</v>
      </c>
      <c r="V7" s="42">
        <f>IF(J7&gt;0,IF(R7=0,9999999,INT(J7*Data!$B12+Data!$B12*$L7/O7+O7*J7*Data!$C$5/100/2+0.5)),"")</f>
        <v>9999999</v>
      </c>
      <c r="W7" s="42">
        <f>IF(K7&gt;0,IF(S7=0,9999999,INT(K7*Data!$B12+Data!$B12*$L7/P7+P7*K7*Data!$C$5/100/2+0.5)),"")</f>
        <v>9999999</v>
      </c>
      <c r="X7" s="42">
        <f>IF(Data!E12=0,"",INT(I7*Data!$B12+Data!$B12*$L7/Data!E12+Data!E12*I7*Data!$C$5/100/2+0.5))</f>
        <v>211550</v>
      </c>
      <c r="Y7" s="42">
        <f>IF(Data!G12=0,"",INT(J7*Data!$B12+Data!$B12*$L7/Data!G12+Data!G12*J7*Data!$C$5/100/2+0.5))</f>
        <v>202642</v>
      </c>
      <c r="Z7" s="42">
        <f>IF(Data!I12=0,"",INT(K7*Data!$B12+Data!$B12*$L7/Data!I12+Data!I12*K7*Data!$C$5/100/2+0.5))</f>
        <v>208192</v>
      </c>
      <c r="AA7" s="11" t="str">
        <f t="shared" ref="AA7:AA15" si="7">IF(T7=MIN($T7:$Z7),M7,"")</f>
        <v/>
      </c>
      <c r="AB7" s="11" t="str">
        <f t="shared" ref="AB7:AB15" si="8">IF(U7=MIN($T7:$Z7),N7,"")</f>
        <v/>
      </c>
      <c r="AC7" s="11" t="str">
        <f t="shared" ref="AC7:AC15" si="9">IF(V7=MIN($T7:$Z7),O7,"")</f>
        <v/>
      </c>
      <c r="AD7" s="11" t="str">
        <f t="shared" ref="AD7:AD15" si="10">IF(W7=MIN($T7:$Z7),P7,"")</f>
        <v/>
      </c>
      <c r="AE7" s="11" t="str">
        <f>IF(X7=MIN($T7:$Z7),Data!E12,"")</f>
        <v/>
      </c>
      <c r="AF7" s="11">
        <f>IF(Y7=MIN($T7:$Z7),Data!G12,"")</f>
        <v>1200</v>
      </c>
      <c r="AG7" s="11" t="str">
        <f>IF(Z7=MIN($T7:$Z7),Data!I12,"")</f>
        <v/>
      </c>
      <c r="AH7" s="11">
        <f t="shared" ref="AH7:AH15" si="11">MAX(AA7:AG7)</f>
        <v>1200</v>
      </c>
      <c r="AI7" s="44">
        <f t="shared" ref="AI7:AI15" si="12">MIN(T7:Z7)</f>
        <v>202642</v>
      </c>
      <c r="AJ7" s="44">
        <f t="shared" ref="AJ7:AJ15" si="13">IF(AR7=0,"",AI7-T7)</f>
        <v>-29754</v>
      </c>
      <c r="AK7" s="15">
        <f t="shared" ref="AK7:AK15" si="14">IF(AR7=0,"",IF(T7=0,"",AJ7/T7*100))</f>
        <v>-12.803146353637757</v>
      </c>
      <c r="AL7" s="11" t="str">
        <f>IF(T7=MIN($T7:$Z7),Data!C12,"")</f>
        <v/>
      </c>
      <c r="AM7" s="11" t="str">
        <f t="shared" ref="AM7:AM15" si="15">IF(U7=MIN($T7:$Z7),I7,"")</f>
        <v/>
      </c>
      <c r="AN7" s="11" t="str">
        <f t="shared" ref="AN7:AN15" si="16">IF(V7=MIN($T7:$Z7),J7,"")</f>
        <v/>
      </c>
      <c r="AO7" s="11" t="str">
        <f t="shared" ref="AO7:AO15" si="17">IF(W7=MIN($T7:$Z7),K7,"")</f>
        <v/>
      </c>
      <c r="AP7" s="11" t="str">
        <f t="shared" ref="AP7:AP15" si="18">IF(X7=MIN($T7:$Z7),I7,"")</f>
        <v/>
      </c>
      <c r="AQ7" s="11">
        <f t="shared" ref="AQ7:AQ15" si="19">IF(Y7=MIN($T7:$Z7),J7,"")</f>
        <v>42.5</v>
      </c>
      <c r="AR7" s="11">
        <f t="shared" ref="AR7:AR15" si="20">MAX(AL7:AQ7)</f>
        <v>42.5</v>
      </c>
      <c r="AS7" s="24">
        <f t="shared" ref="AS7:AS15" si="21">IF(SUM(I7:K7)=0,"",IF(AR7=0,"Nej",AR7))</f>
        <v>42.5</v>
      </c>
    </row>
    <row r="8" spans="1:45" s="11" customFormat="1">
      <c r="A8" s="11">
        <v>3</v>
      </c>
      <c r="B8" s="46">
        <f>IF(Data!C13=0,"",M8)</f>
        <v>13</v>
      </c>
      <c r="C8" s="16">
        <f t="shared" si="4"/>
        <v>30</v>
      </c>
      <c r="D8" s="48" t="str">
        <f t="shared" si="5"/>
        <v>Nej</v>
      </c>
      <c r="E8" s="47" t="str">
        <f t="shared" si="6"/>
        <v/>
      </c>
      <c r="F8" s="26" t="str">
        <f t="shared" si="0"/>
        <v/>
      </c>
      <c r="G8" s="36"/>
      <c r="H8" s="24"/>
      <c r="I8" s="40">
        <f>IF(Data!G$5=1, (1-Data!F13/100)*Data!C13,Data!F13)</f>
        <v>360</v>
      </c>
      <c r="J8" s="40">
        <f>IF(Data!G$5=1, (1-Data!H13/100)*Data!C13,Data!H13)</f>
        <v>320</v>
      </c>
      <c r="K8" s="40">
        <f>IF(Data!G$5=1, (1-Data!J13/100)*Data!C13,Data!J13)</f>
        <v>250</v>
      </c>
      <c r="L8" s="27">
        <f>IF(Data!C$6&gt;0,Data!C$6,Data!D13)</f>
        <v>200</v>
      </c>
      <c r="M8" s="27">
        <f>IF(Data!C13=0,0,INT(SQRT(2*Data!$B13*$L8/Data!$C$5*100/Data!C13)+0.5))</f>
        <v>13</v>
      </c>
      <c r="N8" s="27">
        <f>IF(I8&gt;0,INT(SQRT(2*Data!$B13*$L8/Data!$C$5*100/I8)+0.5),"")</f>
        <v>13</v>
      </c>
      <c r="O8" s="27">
        <f>IF(J8&gt;0,INT(SQRT(2*Data!$B13*$L8/Data!$C$5*100/J8)+0.5),"")</f>
        <v>14</v>
      </c>
      <c r="P8" s="27">
        <f>IF(K8&gt;0,INT(SQRT(2*Data!$B13*$L8/Data!$C$5*100/K8)+0.5),"")</f>
        <v>16</v>
      </c>
      <c r="Q8" s="11">
        <f>IF(N8&gt;=Data!E13,N8,0)</f>
        <v>13</v>
      </c>
      <c r="R8" s="11">
        <f>IF(O8&gt;=Data!G13,O8,0)</f>
        <v>0</v>
      </c>
      <c r="S8" s="11">
        <f>IF(P8&gt;=Data!I13,P8,0)</f>
        <v>0</v>
      </c>
      <c r="T8" s="42">
        <f>IF(M8=0,0,INT(Data!$C13*Data!$B13+Data!$B13*$L8/M8+M8*Data!C13*$C$5/100/2+0.5))</f>
        <v>16615</v>
      </c>
      <c r="U8" s="42">
        <f>IF(I8&gt;0,IF(Q8=0,9999999,INT(I8*Data!$B13+Data!$B13*$L8/N8+N8*I8*Data!$C$5/100/2+0.5)),"")</f>
        <v>15600</v>
      </c>
      <c r="V8" s="42">
        <f>IF(J8&gt;0,IF(R8=0,9999999,INT(J8*Data!$B13+Data!$B13*$L8/O8+O8*J8*Data!$C$5/100/2+0.5)),"")</f>
        <v>9999999</v>
      </c>
      <c r="W8" s="42">
        <f>IF(K8&gt;0,IF(S8=0,9999999,INT(K8*Data!$B13+Data!$B13*$L8/P8+P8*K8*Data!$C$5/100/2+0.5)),"")</f>
        <v>9999999</v>
      </c>
      <c r="X8" s="42">
        <f>IF(Data!E13=0,"",INT(I8*Data!$B13+Data!$B13*$L8/Data!E13+Data!E13*I8*Data!$C$5/100/2+0.5))</f>
        <v>15650</v>
      </c>
      <c r="Y8" s="42">
        <f>IF(Data!G13=0,"",INT(J8*Data!$B13+Data!$B13*$L8/Data!G13+Data!G13*J8*Data!$C$5/100/2+0.5))</f>
        <v>14000</v>
      </c>
      <c r="Z8" s="42">
        <f>IF(Data!I13=0,"",INT(K8*Data!$B13+Data!$B13*$L8/Data!I13+Data!I13*K8*Data!$C$5/100/2+0.5))</f>
        <v>11204</v>
      </c>
      <c r="AA8" s="11" t="str">
        <f t="shared" si="7"/>
        <v/>
      </c>
      <c r="AB8" s="11" t="str">
        <f t="shared" si="8"/>
        <v/>
      </c>
      <c r="AC8" s="11" t="str">
        <f t="shared" si="9"/>
        <v/>
      </c>
      <c r="AD8" s="11" t="str">
        <f t="shared" si="10"/>
        <v/>
      </c>
      <c r="AE8" s="11" t="str">
        <f>IF(X8=MIN($T8:$Z8),Data!E13,"")</f>
        <v/>
      </c>
      <c r="AF8" s="11" t="str">
        <f>IF(Y8=MIN($T8:$Z8),Data!G13,"")</f>
        <v/>
      </c>
      <c r="AG8" s="11">
        <f>IF(Z8=MIN($T8:$Z8),Data!I13,"")</f>
        <v>30</v>
      </c>
      <c r="AH8" s="11">
        <f t="shared" si="11"/>
        <v>30</v>
      </c>
      <c r="AI8" s="44">
        <f t="shared" si="12"/>
        <v>11204</v>
      </c>
      <c r="AJ8" s="44" t="str">
        <f t="shared" si="13"/>
        <v/>
      </c>
      <c r="AK8" s="15" t="str">
        <f t="shared" si="14"/>
        <v/>
      </c>
      <c r="AL8" s="11" t="str">
        <f>IF(T8=MIN($T8:$Z8),Data!C13,"")</f>
        <v/>
      </c>
      <c r="AM8" s="11" t="str">
        <f t="shared" si="15"/>
        <v/>
      </c>
      <c r="AN8" s="11" t="str">
        <f t="shared" si="16"/>
        <v/>
      </c>
      <c r="AO8" s="11" t="str">
        <f t="shared" si="17"/>
        <v/>
      </c>
      <c r="AP8" s="11" t="str">
        <f t="shared" si="18"/>
        <v/>
      </c>
      <c r="AQ8" s="11" t="str">
        <f t="shared" si="19"/>
        <v/>
      </c>
      <c r="AR8" s="11">
        <f t="shared" si="20"/>
        <v>0</v>
      </c>
      <c r="AS8" s="24" t="str">
        <f t="shared" si="21"/>
        <v>Nej</v>
      </c>
    </row>
    <row r="9" spans="1:45" s="11" customFormat="1">
      <c r="A9" s="11">
        <v>4</v>
      </c>
      <c r="B9" s="46">
        <f>IF(Data!C14=0,"",M9)</f>
        <v>89</v>
      </c>
      <c r="C9" s="16">
        <f t="shared" si="4"/>
        <v>800</v>
      </c>
      <c r="D9" s="48" t="str">
        <f t="shared" si="5"/>
        <v>Nej</v>
      </c>
      <c r="E9" s="47" t="str">
        <f t="shared" si="6"/>
        <v/>
      </c>
      <c r="F9" s="26" t="str">
        <f t="shared" si="0"/>
        <v/>
      </c>
      <c r="G9" s="36"/>
      <c r="H9" s="24"/>
      <c r="I9" s="40">
        <f>IF(Data!G$5=1, (1-Data!F14/100)*Data!C14,Data!F14)</f>
        <v>590</v>
      </c>
      <c r="J9" s="40">
        <f>IF(Data!G$5=1, (1-Data!H14/100)*Data!C14,Data!H14)</f>
        <v>580</v>
      </c>
      <c r="K9" s="40">
        <f>IF(Data!G$5=1, (1-Data!J14/100)*Data!C14,Data!J14)</f>
        <v>570</v>
      </c>
      <c r="L9" s="27">
        <f>IF(Data!C$6&gt;0,Data!C$6,Data!D14)</f>
        <v>200</v>
      </c>
      <c r="M9" s="27">
        <f>IF(Data!C14=0,0,INT(SQRT(2*Data!$B14*$L9/Data!$C$5*100/Data!C14)+0.5))</f>
        <v>89</v>
      </c>
      <c r="N9" s="27">
        <f>IF(I9&gt;0,INT(SQRT(2*Data!$B14*$L9/Data!$C$5*100/I9)+0.5),"")</f>
        <v>90</v>
      </c>
      <c r="O9" s="27">
        <f>IF(J9&gt;0,INT(SQRT(2*Data!$B14*$L9/Data!$C$5*100/J9)+0.5),"")</f>
        <v>91</v>
      </c>
      <c r="P9" s="27">
        <f>IF(K9&gt;0,INT(SQRT(2*Data!$B14*$L9/Data!$C$5*100/K9)+0.5),"")</f>
        <v>92</v>
      </c>
      <c r="Q9" s="11">
        <f>IF(N9&gt;=Data!E14,N9,0)</f>
        <v>0</v>
      </c>
      <c r="R9" s="11">
        <f>IF(O9&gt;=Data!G14,O9,0)</f>
        <v>0</v>
      </c>
      <c r="S9" s="11">
        <f>IF(P9&gt;=Data!I14,P9,0)</f>
        <v>0</v>
      </c>
      <c r="T9" s="42">
        <f>IF(M9=0,0,INT(Data!$C14*Data!$B14+Data!$B14*$L9/M9+M9*Data!C14*$C$5/100/2+0.5))</f>
        <v>1806742</v>
      </c>
      <c r="U9" s="42">
        <f>IF(I9&gt;0,IF(Q9=0,9999999,INT(I9*Data!$B14+Data!$B14*$L9/N9+N9*I9*Data!$C$5/100/2+0.5)),"")</f>
        <v>9999999</v>
      </c>
      <c r="V9" s="42">
        <f>IF(J9&gt;0,IF(R9=0,9999999,INT(J9*Data!$B14+Data!$B14*$L9/O9+O9*J9*Data!$C$5/100/2+0.5)),"")</f>
        <v>9999999</v>
      </c>
      <c r="W9" s="42">
        <f>IF(K9&gt;0,IF(S9=0,9999999,INT(K9*Data!$B14+Data!$B14*$L9/P9+P9*K9*Data!$C$5/100/2+0.5)),"")</f>
        <v>9999999</v>
      </c>
      <c r="X9" s="42">
        <f>IF(Data!E14=0,"",INT(I9*Data!$B14+Data!$B14*$L9/Data!E14+Data!E14*I9*Data!$C$5/100/2+0.5))</f>
        <v>1808075</v>
      </c>
      <c r="Y9" s="42">
        <f>IF(Data!G14=0,"",INT(J9*Data!$B14+Data!$B14*$L9/Data!G14+Data!G14*J9*Data!$C$5/100/2+0.5))</f>
        <v>1791607</v>
      </c>
      <c r="Z9" s="42">
        <f>IF(Data!I14=0,"",INT(K9*Data!$B14+Data!$B14*$L9/Data!I14+Data!I14*K9*Data!$C$5/100/2+0.5))</f>
        <v>1767750</v>
      </c>
      <c r="AA9" s="11" t="str">
        <f t="shared" si="7"/>
        <v/>
      </c>
      <c r="AB9" s="11" t="str">
        <f t="shared" si="8"/>
        <v/>
      </c>
      <c r="AC9" s="11" t="str">
        <f t="shared" si="9"/>
        <v/>
      </c>
      <c r="AD9" s="11" t="str">
        <f t="shared" si="10"/>
        <v/>
      </c>
      <c r="AE9" s="11" t="str">
        <f>IF(X9=MIN($T9:$Z9),Data!E14,"")</f>
        <v/>
      </c>
      <c r="AF9" s="11" t="str">
        <f>IF(Y9=MIN($T9:$Z9),Data!G14,"")</f>
        <v/>
      </c>
      <c r="AG9" s="11">
        <f>IF(Z9=MIN($T9:$Z9),Data!I14,"")</f>
        <v>800</v>
      </c>
      <c r="AH9" s="11">
        <f t="shared" si="11"/>
        <v>800</v>
      </c>
      <c r="AI9" s="44">
        <f t="shared" si="12"/>
        <v>1767750</v>
      </c>
      <c r="AJ9" s="44" t="str">
        <f t="shared" si="13"/>
        <v/>
      </c>
      <c r="AK9" s="15" t="str">
        <f t="shared" si="14"/>
        <v/>
      </c>
      <c r="AL9" s="11" t="str">
        <f>IF(T9=MIN($T9:$Z9),Data!C14,"")</f>
        <v/>
      </c>
      <c r="AM9" s="11" t="str">
        <f t="shared" si="15"/>
        <v/>
      </c>
      <c r="AN9" s="11" t="str">
        <f t="shared" si="16"/>
        <v/>
      </c>
      <c r="AO9" s="11" t="str">
        <f t="shared" si="17"/>
        <v/>
      </c>
      <c r="AP9" s="11" t="str">
        <f t="shared" si="18"/>
        <v/>
      </c>
      <c r="AQ9" s="11" t="str">
        <f t="shared" si="19"/>
        <v/>
      </c>
      <c r="AR9" s="11">
        <f t="shared" si="20"/>
        <v>0</v>
      </c>
      <c r="AS9" s="24" t="str">
        <f t="shared" si="21"/>
        <v>Nej</v>
      </c>
    </row>
    <row r="10" spans="1:45" s="11" customFormat="1">
      <c r="A10" s="11">
        <v>5</v>
      </c>
      <c r="B10" s="46">
        <f>IF(Data!C15=0,"",M10)</f>
        <v>506</v>
      </c>
      <c r="C10" s="16">
        <f t="shared" si="4"/>
        <v>566</v>
      </c>
      <c r="D10" s="48">
        <f t="shared" si="5"/>
        <v>40</v>
      </c>
      <c r="E10" s="47">
        <f t="shared" si="6"/>
        <v>-77505</v>
      </c>
      <c r="F10" s="26">
        <f t="shared" si="0"/>
        <v>-19.224282050391654</v>
      </c>
      <c r="G10" s="36"/>
      <c r="H10" s="24"/>
      <c r="I10" s="40">
        <f>IF(Data!G$5=1, (1-Data!F15/100)*Data!C15,Data!F15)</f>
        <v>45</v>
      </c>
      <c r="J10" s="40">
        <f>IF(Data!G$5=1, (1-Data!H15/100)*Data!C15,Data!H15)</f>
        <v>42.5</v>
      </c>
      <c r="K10" s="40">
        <f>IF(Data!G$5=1, (1-Data!J15/100)*Data!C15,Data!J15)</f>
        <v>40</v>
      </c>
      <c r="L10" s="27">
        <f>IF(Data!C$6&gt;0,Data!C$6,Data!D15)</f>
        <v>200</v>
      </c>
      <c r="M10" s="27">
        <f>IF(Data!C15=0,0,INT(SQRT(2*Data!$B15*$L10/Data!$C$5*100/Data!C15)+0.5))</f>
        <v>506</v>
      </c>
      <c r="N10" s="27">
        <f>IF(I10&gt;0,INT(SQRT(2*Data!$B15*$L10/Data!$C$5*100/I10)+0.5),"")</f>
        <v>533</v>
      </c>
      <c r="O10" s="27">
        <f>IF(J10&gt;0,INT(SQRT(2*Data!$B15*$L10/Data!$C$5*100/J10)+0.5),"")</f>
        <v>549</v>
      </c>
      <c r="P10" s="27">
        <f>IF(K10&gt;0,INT(SQRT(2*Data!$B15*$L10/Data!$C$5*100/K10)+0.5),"")</f>
        <v>566</v>
      </c>
      <c r="Q10" s="11">
        <f>IF(N10&gt;=Data!E15,N10,0)</f>
        <v>533</v>
      </c>
      <c r="R10" s="11">
        <f>IF(O10&gt;=Data!G15,O10,0)</f>
        <v>549</v>
      </c>
      <c r="S10" s="11">
        <f>IF(P10&gt;=Data!I15,P10,0)</f>
        <v>566</v>
      </c>
      <c r="T10" s="42">
        <f>IF(M10=0,0,INT(Data!$C15*Data!$B15+Data!$B15*$L10/M10+M10*Data!C15*$C$5/100/2+0.5))</f>
        <v>403162</v>
      </c>
      <c r="U10" s="42">
        <f>IF(I10&gt;0,IF(Q10=0,9999999,INT(I10*Data!$B15+Data!$B15*$L10/N10+N10*I10*Data!$C$5/100/2+0.5)),"")</f>
        <v>366000</v>
      </c>
      <c r="V10" s="42">
        <f>IF(J10&gt;0,IF(R10=0,9999999,INT(J10*Data!$B15+Data!$B15*$L10/O10+O10*J10*Data!$C$5/100/2+0.5)),"")</f>
        <v>345831</v>
      </c>
      <c r="W10" s="42">
        <f>IF(K10&gt;0,IF(S10=0,9999999,INT(K10*Data!$B15+Data!$B15*$L10/P10+P10*K10*Data!$C$5/100/2+0.5)),"")</f>
        <v>325657</v>
      </c>
      <c r="X10" s="42">
        <f>IF(Data!E15=0,"",INT(I10*Data!$B15+Data!$B15*$L10/Data!E15+Data!E15*I10*Data!$C$5/100/2+0.5))</f>
        <v>380450</v>
      </c>
      <c r="Y10" s="42">
        <f>IF(Data!G15=0,"",INT(J10*Data!$B15+Data!$B15*$L10/Data!G15+Data!G15*J10*Data!$C$5/100/2+0.5))</f>
        <v>356531</v>
      </c>
      <c r="Z10" s="42">
        <f>IF(Data!I15=0,"",INT(K10*Data!$B15+Data!$B15*$L10/Data!I15+Data!I15*K10*Data!$C$5/100/2+0.5))</f>
        <v>331417</v>
      </c>
      <c r="AA10" s="11" t="str">
        <f t="shared" si="7"/>
        <v/>
      </c>
      <c r="AB10" s="11" t="str">
        <f t="shared" si="8"/>
        <v/>
      </c>
      <c r="AC10" s="11" t="str">
        <f t="shared" si="9"/>
        <v/>
      </c>
      <c r="AD10" s="11">
        <f t="shared" si="10"/>
        <v>566</v>
      </c>
      <c r="AE10" s="11" t="str">
        <f>IF(X10=MIN($T10:$Z10),Data!E15,"")</f>
        <v/>
      </c>
      <c r="AF10" s="11" t="str">
        <f>IF(Y10=MIN($T10:$Z10),Data!G15,"")</f>
        <v/>
      </c>
      <c r="AG10" s="11" t="str">
        <f>IF(Z10=MIN($T10:$Z10),Data!I15,"")</f>
        <v/>
      </c>
      <c r="AH10" s="11">
        <f t="shared" si="11"/>
        <v>566</v>
      </c>
      <c r="AI10" s="44">
        <f t="shared" si="12"/>
        <v>325657</v>
      </c>
      <c r="AJ10" s="44">
        <f t="shared" si="13"/>
        <v>-77505</v>
      </c>
      <c r="AK10" s="15">
        <f t="shared" si="14"/>
        <v>-19.224282050391654</v>
      </c>
      <c r="AL10" s="11" t="str">
        <f>IF(T10=MIN($T10:$Z10),Data!C15,"")</f>
        <v/>
      </c>
      <c r="AM10" s="11" t="str">
        <f t="shared" si="15"/>
        <v/>
      </c>
      <c r="AN10" s="11" t="str">
        <f t="shared" si="16"/>
        <v/>
      </c>
      <c r="AO10" s="11">
        <f t="shared" si="17"/>
        <v>40</v>
      </c>
      <c r="AP10" s="11" t="str">
        <f t="shared" si="18"/>
        <v/>
      </c>
      <c r="AQ10" s="11" t="str">
        <f t="shared" si="19"/>
        <v/>
      </c>
      <c r="AR10" s="11">
        <f t="shared" si="20"/>
        <v>40</v>
      </c>
      <c r="AS10" s="24">
        <f t="shared" si="21"/>
        <v>40</v>
      </c>
    </row>
    <row r="11" spans="1:45" s="11" customFormat="1">
      <c r="A11" s="11">
        <v>6</v>
      </c>
      <c r="B11" s="46" t="str">
        <f>IF(Data!C16=0,"",M11)</f>
        <v/>
      </c>
      <c r="C11" s="16" t="str">
        <f t="shared" si="4"/>
        <v/>
      </c>
      <c r="D11" s="48" t="str">
        <f t="shared" si="5"/>
        <v/>
      </c>
      <c r="E11" s="47" t="str">
        <f t="shared" si="6"/>
        <v/>
      </c>
      <c r="F11" s="15" t="str">
        <f t="shared" si="0"/>
        <v/>
      </c>
      <c r="G11" s="36"/>
      <c r="H11" s="24"/>
      <c r="I11" s="40">
        <f>IF(Data!G$5=1, (1-Data!F16/100)*Data!C16,Data!F16)</f>
        <v>0</v>
      </c>
      <c r="J11" s="40">
        <f>IF(Data!G$5=1, (1-Data!H16/100)*Data!C16,Data!H16)</f>
        <v>0</v>
      </c>
      <c r="K11" s="40">
        <f>IF(Data!G$5=1, (1-Data!J16/100)*Data!C16,Data!J16)</f>
        <v>0</v>
      </c>
      <c r="L11" s="27">
        <f>IF(Data!C$6&gt;0,Data!C$6,Data!D16)</f>
        <v>200</v>
      </c>
      <c r="M11" s="27">
        <f>IF(Data!C16=0,0,INT(SQRT(2*Data!$B16*$L11/Data!$C$5*100/Data!C16)+0.5))</f>
        <v>0</v>
      </c>
      <c r="N11" s="27" t="str">
        <f>IF(I11&gt;0,INT(SQRT(2*Data!$B16*$L11/Data!$C$5*100/I11)+0.5),"")</f>
        <v/>
      </c>
      <c r="O11" s="27" t="str">
        <f>IF(J11&gt;0,INT(SQRT(2*Data!$B16*$L11/Data!$C$5*100/J11)+0.5),"")</f>
        <v/>
      </c>
      <c r="P11" s="27" t="str">
        <f>IF(K11&gt;0,INT(SQRT(2*Data!$B16*$L11/Data!$C$5*100/K11)+0.5),"")</f>
        <v/>
      </c>
      <c r="Q11" s="11" t="str">
        <f>IF(N11&gt;=Data!E16,N11,0)</f>
        <v/>
      </c>
      <c r="R11" s="11" t="str">
        <f>IF(O11&gt;=Data!G16,O11,0)</f>
        <v/>
      </c>
      <c r="S11" s="11" t="str">
        <f>IF(P11&gt;=Data!I16,P11,0)</f>
        <v/>
      </c>
      <c r="T11" s="42">
        <f>IF(M11=0,0,INT(Data!$C16*Data!$B16+Data!$B16*$L11/M11+M11*Data!C16*$C$5/100/2+0.5))</f>
        <v>0</v>
      </c>
      <c r="U11" s="42" t="str">
        <f>IF(I11&gt;0,IF(Q11=0,9999999,INT(I11*Data!$B16+Data!$B16*$L11/N11+N11*I11*Data!$C$5/100/2+0.5)),"")</f>
        <v/>
      </c>
      <c r="V11" s="42" t="str">
        <f>IF(J11&gt;0,IF(R11=0,9999999,INT(J11*Data!$B16+Data!$B16*$L11/O11+O11*J11*Data!$C$5/100/2+0.5)),"")</f>
        <v/>
      </c>
      <c r="W11" s="42" t="str">
        <f>IF(K11&gt;0,IF(S11=0,9999999,INT(K11*Data!$B16+Data!$B16*$L11/P11+P11*K11*Data!$C$5/100/2+0.5)),"")</f>
        <v/>
      </c>
      <c r="X11" s="42" t="str">
        <f>IF(Data!E16=0,"",INT(I11*Data!$B16+Data!$B16*$L11/Data!E16+Data!E16*I11*Data!$C$5/100/2+0.5))</f>
        <v/>
      </c>
      <c r="Y11" s="42" t="str">
        <f>IF(Data!G16=0,"",INT(J11*Data!$B16+Data!$B16*$L11/Data!G16+Data!G16*J11*Data!$C$5/100/2+0.5))</f>
        <v/>
      </c>
      <c r="Z11" s="42" t="str">
        <f>IF(Data!I16=0,"",INT(K11*Data!$B16+Data!$B16*$L11/Data!I16+Data!I16*K11*Data!$C$5/100/2+0.5))</f>
        <v/>
      </c>
      <c r="AA11" s="11">
        <f t="shared" si="7"/>
        <v>0</v>
      </c>
      <c r="AB11" s="11" t="str">
        <f t="shared" si="8"/>
        <v/>
      </c>
      <c r="AC11" s="11" t="str">
        <f t="shared" si="9"/>
        <v/>
      </c>
      <c r="AD11" s="11" t="str">
        <f t="shared" si="10"/>
        <v/>
      </c>
      <c r="AE11" s="11" t="str">
        <f>IF(X11=MIN($T11:$Z11),Data!E16,"")</f>
        <v/>
      </c>
      <c r="AF11" s="11" t="str">
        <f>IF(Y11=MIN($T11:$Z11),Data!G16,"")</f>
        <v/>
      </c>
      <c r="AG11" s="11" t="str">
        <f>IF(Z11=MIN($T11:$Z11),Data!I16,"")</f>
        <v/>
      </c>
      <c r="AH11" s="11">
        <f t="shared" si="11"/>
        <v>0</v>
      </c>
      <c r="AI11" s="44">
        <f t="shared" si="12"/>
        <v>0</v>
      </c>
      <c r="AJ11" s="44" t="str">
        <f t="shared" si="13"/>
        <v/>
      </c>
      <c r="AK11" s="15" t="str">
        <f t="shared" si="14"/>
        <v/>
      </c>
      <c r="AL11" s="11">
        <f>IF(T11=MIN($T11:$Z11),Data!C16,"")</f>
        <v>0</v>
      </c>
      <c r="AM11" s="11" t="str">
        <f t="shared" si="15"/>
        <v/>
      </c>
      <c r="AN11" s="11" t="str">
        <f t="shared" si="16"/>
        <v/>
      </c>
      <c r="AO11" s="11" t="str">
        <f t="shared" si="17"/>
        <v/>
      </c>
      <c r="AP11" s="11" t="str">
        <f t="shared" si="18"/>
        <v/>
      </c>
      <c r="AQ11" s="11" t="str">
        <f t="shared" si="19"/>
        <v/>
      </c>
      <c r="AR11" s="11">
        <f t="shared" si="20"/>
        <v>0</v>
      </c>
      <c r="AS11" s="24" t="str">
        <f t="shared" si="21"/>
        <v/>
      </c>
    </row>
    <row r="12" spans="1:45" s="11" customFormat="1">
      <c r="A12" s="11">
        <v>7</v>
      </c>
      <c r="B12" s="46" t="str">
        <f>IF(Data!C17=0,"",M12)</f>
        <v/>
      </c>
      <c r="C12" s="16" t="str">
        <f t="shared" si="4"/>
        <v/>
      </c>
      <c r="D12" s="48" t="str">
        <f t="shared" si="5"/>
        <v/>
      </c>
      <c r="E12" s="47" t="str">
        <f t="shared" si="6"/>
        <v/>
      </c>
      <c r="F12" s="15" t="str">
        <f t="shared" si="0"/>
        <v/>
      </c>
      <c r="G12" s="36"/>
      <c r="H12" s="24"/>
      <c r="I12" s="40">
        <f>IF(Data!G$5=1, (1-Data!F17/100)*Data!C17,Data!F17)</f>
        <v>0</v>
      </c>
      <c r="J12" s="40">
        <f>IF(Data!G$5=1, (1-Data!H17/100)*Data!C17,Data!H17)</f>
        <v>0</v>
      </c>
      <c r="K12" s="40">
        <f>IF(Data!G$5=1, (1-Data!J17/100)*Data!C17,Data!J17)</f>
        <v>0</v>
      </c>
      <c r="L12" s="27">
        <f>IF(Data!C$6&gt;0,Data!C$6,Data!D17)</f>
        <v>200</v>
      </c>
      <c r="M12" s="27">
        <f>IF(Data!C17=0,0,INT(SQRT(2*Data!$B17*$L12/Data!$C$5*100/Data!C17)+0.5))</f>
        <v>0</v>
      </c>
      <c r="N12" s="27" t="str">
        <f>IF(I12&gt;0,INT(SQRT(2*Data!$B17*$L12/Data!$C$5*100/I12)+0.5),"")</f>
        <v/>
      </c>
      <c r="O12" s="27" t="str">
        <f>IF(J12&gt;0,INT(SQRT(2*Data!$B17*$L12/Data!$C$5*100/J12)+0.5),"")</f>
        <v/>
      </c>
      <c r="P12" s="27" t="str">
        <f>IF(K12&gt;0,INT(SQRT(2*Data!$B17*$L12/Data!$C$5*100/K12)+0.5),"")</f>
        <v/>
      </c>
      <c r="Q12" s="11" t="str">
        <f>IF(N12&gt;=Data!E17,N12,0)</f>
        <v/>
      </c>
      <c r="R12" s="11" t="str">
        <f>IF(O12&gt;=Data!G17,O12,0)</f>
        <v/>
      </c>
      <c r="S12" s="11" t="str">
        <f>IF(P12&gt;=Data!I17,P12,0)</f>
        <v/>
      </c>
      <c r="T12" s="42">
        <f>IF(M12=0,0,INT(Data!$C17*Data!$B17+Data!$B17*$L12/M12+M12*Data!C17*$C$5/100/2+0.5))</f>
        <v>0</v>
      </c>
      <c r="U12" s="42" t="str">
        <f>IF(I12&gt;0,IF(Q12=0,9999999,INT(I12*Data!$B17+Data!$B17*$L12/N12+N12*I12*Data!$C$5/100/2+0.5)),"")</f>
        <v/>
      </c>
      <c r="V12" s="42" t="str">
        <f>IF(J12&gt;0,IF(R12=0,9999999,INT(J12*Data!$B17+Data!$B17*$L12/O12+O12*J12*Data!$C$5/100/2+0.5)),"")</f>
        <v/>
      </c>
      <c r="W12" s="42" t="str">
        <f>IF(K12&gt;0,IF(S12=0,9999999,INT(K12*Data!$B17+Data!$B17*$L12/P12+P12*K12*Data!$C$5/100/2+0.5)),"")</f>
        <v/>
      </c>
      <c r="X12" s="42" t="str">
        <f>IF(Data!E17=0,"",INT(I12*Data!$B17+Data!$B17*$L12/Data!E17+Data!E17*I12*Data!$C$5/100/2+0.5))</f>
        <v/>
      </c>
      <c r="Y12" s="42" t="str">
        <f>IF(Data!G17=0,"",INT(J12*Data!$B17+Data!$B17*$L12/Data!G17+Data!G17*J12*Data!$C$5/100/2+0.5))</f>
        <v/>
      </c>
      <c r="Z12" s="42" t="str">
        <f>IF(Data!I17=0,"",INT(K12*Data!$B17+Data!$B17*$L12/Data!I17+Data!I17*K12*Data!$C$5/100/2+0.5))</f>
        <v/>
      </c>
      <c r="AA12" s="11">
        <f t="shared" si="7"/>
        <v>0</v>
      </c>
      <c r="AB12" s="11" t="str">
        <f t="shared" si="8"/>
        <v/>
      </c>
      <c r="AC12" s="11" t="str">
        <f t="shared" si="9"/>
        <v/>
      </c>
      <c r="AD12" s="11" t="str">
        <f t="shared" si="10"/>
        <v/>
      </c>
      <c r="AE12" s="11" t="str">
        <f>IF(X12=MIN($T12:$Z12),Data!E17,"")</f>
        <v/>
      </c>
      <c r="AF12" s="11" t="str">
        <f>IF(Y12=MIN($T12:$Z12),Data!G17,"")</f>
        <v/>
      </c>
      <c r="AG12" s="11" t="str">
        <f>IF(Z12=MIN($T12:$Z12),Data!I17,"")</f>
        <v/>
      </c>
      <c r="AH12" s="11">
        <f t="shared" si="11"/>
        <v>0</v>
      </c>
      <c r="AI12" s="44">
        <f t="shared" si="12"/>
        <v>0</v>
      </c>
      <c r="AJ12" s="44" t="str">
        <f t="shared" si="13"/>
        <v/>
      </c>
      <c r="AK12" s="15" t="str">
        <f t="shared" si="14"/>
        <v/>
      </c>
      <c r="AL12" s="11">
        <f>IF(T12=MIN($T12:$Z12),Data!C17,"")</f>
        <v>0</v>
      </c>
      <c r="AM12" s="11" t="str">
        <f t="shared" si="15"/>
        <v/>
      </c>
      <c r="AN12" s="11" t="str">
        <f t="shared" si="16"/>
        <v/>
      </c>
      <c r="AO12" s="11" t="str">
        <f t="shared" si="17"/>
        <v/>
      </c>
      <c r="AP12" s="11" t="str">
        <f t="shared" si="18"/>
        <v/>
      </c>
      <c r="AQ12" s="11" t="str">
        <f t="shared" si="19"/>
        <v/>
      </c>
      <c r="AR12" s="11">
        <f t="shared" si="20"/>
        <v>0</v>
      </c>
      <c r="AS12" s="24" t="str">
        <f t="shared" si="21"/>
        <v/>
      </c>
    </row>
    <row r="13" spans="1:45" s="11" customFormat="1">
      <c r="A13" s="11">
        <v>8</v>
      </c>
      <c r="B13" s="46" t="str">
        <f>IF(Data!C18=0,"",M13)</f>
        <v/>
      </c>
      <c r="C13" s="16" t="str">
        <f t="shared" si="4"/>
        <v/>
      </c>
      <c r="D13" s="48" t="str">
        <f t="shared" si="5"/>
        <v/>
      </c>
      <c r="E13" s="47" t="str">
        <f t="shared" si="6"/>
        <v/>
      </c>
      <c r="F13" s="15" t="str">
        <f t="shared" si="0"/>
        <v/>
      </c>
      <c r="G13" s="36"/>
      <c r="H13" s="24"/>
      <c r="I13" s="40">
        <f>IF(Data!G$5=1, (1-Data!F18/100)*Data!C18,Data!F18)</f>
        <v>0</v>
      </c>
      <c r="J13" s="40">
        <f>IF(Data!G$5=1, (1-Data!H18/100)*Data!C18,Data!H18)</f>
        <v>0</v>
      </c>
      <c r="K13" s="40">
        <f>IF(Data!G$5=1, (1-Data!J18/100)*Data!C18,Data!J18)</f>
        <v>0</v>
      </c>
      <c r="L13" s="27">
        <f>IF(Data!C$6&gt;0,Data!C$6,Data!D18)</f>
        <v>200</v>
      </c>
      <c r="M13" s="27">
        <f>IF(Data!C18=0,0,INT(SQRT(2*Data!$B18*$L13/Data!$C$5*100/Data!C18)+0.5))</f>
        <v>0</v>
      </c>
      <c r="N13" s="27" t="str">
        <f>IF(I13&gt;0,INT(SQRT(2*Data!$B18*$L13/Data!$C$5*100/I13)+0.5),"")</f>
        <v/>
      </c>
      <c r="O13" s="27" t="str">
        <f>IF(J13&gt;0,INT(SQRT(2*Data!$B18*$L13/Data!$C$5*100/J13)+0.5),"")</f>
        <v/>
      </c>
      <c r="P13" s="27" t="str">
        <f>IF(K13&gt;0,INT(SQRT(2*Data!$B18*$L13/Data!$C$5*100/K13)+0.5),"")</f>
        <v/>
      </c>
      <c r="Q13" s="11" t="str">
        <f>IF(N13&gt;=Data!E18,N13,0)</f>
        <v/>
      </c>
      <c r="R13" s="11" t="str">
        <f>IF(O13&gt;=Data!G18,O13,0)</f>
        <v/>
      </c>
      <c r="S13" s="11" t="str">
        <f>IF(P13&gt;=Data!I18,P13,0)</f>
        <v/>
      </c>
      <c r="T13" s="42">
        <f>IF(M13=0,0,INT(Data!$C18*Data!$B18+Data!$B18*$L13/M13+M13*Data!C18*$C$5/100/2+0.5))</f>
        <v>0</v>
      </c>
      <c r="U13" s="42" t="str">
        <f>IF(I13&gt;0,IF(Q13=0,9999999,INT(I13*Data!$B18+Data!$B18*$L13/N13+N13*I13*Data!$C$5/100/2+0.5)),"")</f>
        <v/>
      </c>
      <c r="V13" s="42" t="str">
        <f>IF(J13&gt;0,IF(R13=0,9999999,INT(J13*Data!$B18+Data!$B18*$L13/O13+O13*J13*Data!$C$5/100/2+0.5)),"")</f>
        <v/>
      </c>
      <c r="W13" s="42" t="str">
        <f>IF(K13&gt;0,IF(S13=0,9999999,INT(K13*Data!$B18+Data!$B18*$L13/P13+P13*K13*Data!$C$5/100/2+0.5)),"")</f>
        <v/>
      </c>
      <c r="X13" s="42" t="str">
        <f>IF(Data!E18=0,"",INT(I13*Data!$B18+Data!$B18*$L13/Data!E18+Data!E18*I13*Data!$C$5/100/2+0.5))</f>
        <v/>
      </c>
      <c r="Y13" s="42" t="str">
        <f>IF(Data!G18=0,"",INT(J13*Data!$B18+Data!$B18*$L13/Data!G18+Data!G18*J13*Data!$C$5/100/2+0.5))</f>
        <v/>
      </c>
      <c r="Z13" s="42" t="str">
        <f>IF(Data!I18=0,"",INT(K13*Data!$B18+Data!$B18*$L13/Data!I18+Data!I18*K13*Data!$C$5/100/2+0.5))</f>
        <v/>
      </c>
      <c r="AA13" s="11">
        <f t="shared" si="7"/>
        <v>0</v>
      </c>
      <c r="AB13" s="11" t="str">
        <f t="shared" si="8"/>
        <v/>
      </c>
      <c r="AC13" s="11" t="str">
        <f t="shared" si="9"/>
        <v/>
      </c>
      <c r="AD13" s="11" t="str">
        <f t="shared" si="10"/>
        <v/>
      </c>
      <c r="AE13" s="11" t="str">
        <f>IF(X13=MIN($T13:$Z13),Data!E18,"")</f>
        <v/>
      </c>
      <c r="AF13" s="11" t="str">
        <f>IF(Y13=MIN($T13:$Z13),Data!G18,"")</f>
        <v/>
      </c>
      <c r="AG13" s="11" t="str">
        <f>IF(Z13=MIN($T13:$Z13),Data!I18,"")</f>
        <v/>
      </c>
      <c r="AH13" s="11">
        <f t="shared" si="11"/>
        <v>0</v>
      </c>
      <c r="AI13" s="44">
        <f t="shared" si="12"/>
        <v>0</v>
      </c>
      <c r="AJ13" s="44" t="str">
        <f t="shared" si="13"/>
        <v/>
      </c>
      <c r="AK13" s="15" t="str">
        <f t="shared" si="14"/>
        <v/>
      </c>
      <c r="AL13" s="11">
        <f>IF(T13=MIN($T13:$Z13),Data!C18,"")</f>
        <v>0</v>
      </c>
      <c r="AM13" s="11" t="str">
        <f t="shared" si="15"/>
        <v/>
      </c>
      <c r="AN13" s="11" t="str">
        <f t="shared" si="16"/>
        <v/>
      </c>
      <c r="AO13" s="11" t="str">
        <f t="shared" si="17"/>
        <v/>
      </c>
      <c r="AP13" s="11" t="str">
        <f t="shared" si="18"/>
        <v/>
      </c>
      <c r="AQ13" s="11" t="str">
        <f t="shared" si="19"/>
        <v/>
      </c>
      <c r="AR13" s="11">
        <f t="shared" si="20"/>
        <v>0</v>
      </c>
      <c r="AS13" s="24" t="str">
        <f t="shared" si="21"/>
        <v/>
      </c>
    </row>
    <row r="14" spans="1:45" s="11" customFormat="1">
      <c r="A14" s="11">
        <v>9</v>
      </c>
      <c r="B14" s="46" t="str">
        <f>IF(Data!C19=0,"",M14)</f>
        <v/>
      </c>
      <c r="C14" s="16" t="str">
        <f t="shared" si="4"/>
        <v/>
      </c>
      <c r="D14" s="48" t="str">
        <f t="shared" si="5"/>
        <v/>
      </c>
      <c r="E14" s="47" t="str">
        <f t="shared" si="6"/>
        <v/>
      </c>
      <c r="F14" s="15" t="str">
        <f t="shared" si="0"/>
        <v/>
      </c>
      <c r="G14" s="36"/>
      <c r="H14" s="24"/>
      <c r="I14" s="40">
        <f>IF(Data!G$5=1, (1-Data!F19/100)*Data!C19,Data!F19)</f>
        <v>0</v>
      </c>
      <c r="J14" s="40">
        <f>IF(Data!G$5=1, (1-Data!H19/100)*Data!C19,Data!H19)</f>
        <v>0</v>
      </c>
      <c r="K14" s="40">
        <f>IF(Data!G$5=1, (1-Data!J19/100)*Data!C19,Data!J19)</f>
        <v>0</v>
      </c>
      <c r="L14" s="27">
        <f>IF(Data!C$6&gt;0,Data!C$6,Data!D19)</f>
        <v>200</v>
      </c>
      <c r="M14" s="27">
        <f>IF(Data!C19=0,0,INT(SQRT(2*Data!$B19*$L14/Data!$C$5*100/Data!C19)+0.5))</f>
        <v>0</v>
      </c>
      <c r="N14" s="27" t="str">
        <f>IF(I14&gt;0,INT(SQRT(2*Data!$B19*$L14/Data!$C$5*100/I14)+0.5),"")</f>
        <v/>
      </c>
      <c r="O14" s="27" t="str">
        <f>IF(J14&gt;0,INT(SQRT(2*Data!$B19*$L14/Data!$C$5*100/J14)+0.5),"")</f>
        <v/>
      </c>
      <c r="P14" s="27" t="str">
        <f>IF(K14&gt;0,INT(SQRT(2*Data!$B19*$L14/Data!$C$5*100/K14)+0.5),"")</f>
        <v/>
      </c>
      <c r="Q14" s="11" t="str">
        <f>IF(N14&gt;=Data!E19,N14,0)</f>
        <v/>
      </c>
      <c r="R14" s="11" t="str">
        <f>IF(O14&gt;=Data!G19,O14,0)</f>
        <v/>
      </c>
      <c r="S14" s="11" t="str">
        <f>IF(P14&gt;=Data!I19,P14,0)</f>
        <v/>
      </c>
      <c r="T14" s="42">
        <f>IF(M14=0,0,INT(Data!$C19*Data!$B19+Data!$B19*$L14/M14+M14*Data!C19*$C$5/100/2+0.5))</f>
        <v>0</v>
      </c>
      <c r="U14" s="42" t="str">
        <f>IF(I14&gt;0,IF(Q14=0,9999999,INT(I14*Data!$B19+Data!$B19*$L14/N14+N14*I14*Data!$C$5/100/2+0.5)),"")</f>
        <v/>
      </c>
      <c r="V14" s="42" t="str">
        <f>IF(J14&gt;0,IF(R14=0,9999999,INT(J14*Data!$B19+Data!$B19*$L14/O14+O14*J14*Data!$C$5/100/2+0.5)),"")</f>
        <v/>
      </c>
      <c r="W14" s="42" t="str">
        <f>IF(K14&gt;0,IF(S14=0,9999999,INT(K14*Data!$B19+Data!$B19*$L14/P14+P14*K14*Data!$C$5/100/2+0.5)),"")</f>
        <v/>
      </c>
      <c r="X14" s="42" t="str">
        <f>IF(Data!E19=0,"",INT(I14*Data!$B19+Data!$B19*$L14/Data!E19+Data!E19*I14*Data!$C$5/100/2+0.5))</f>
        <v/>
      </c>
      <c r="Y14" s="42" t="str">
        <f>IF(Data!G19=0,"",INT(J14*Data!$B19+Data!$B19*$L14/Data!G19+Data!G19*J14*Data!$C$5/100/2+0.5))</f>
        <v/>
      </c>
      <c r="Z14" s="42" t="str">
        <f>IF(Data!I19=0,"",INT(K14*Data!$B19+Data!$B19*$L14/Data!I19+Data!I19*K14*Data!$C$5/100/2+0.5))</f>
        <v/>
      </c>
      <c r="AA14" s="11">
        <f t="shared" si="7"/>
        <v>0</v>
      </c>
      <c r="AB14" s="11" t="str">
        <f t="shared" si="8"/>
        <v/>
      </c>
      <c r="AC14" s="11" t="str">
        <f t="shared" si="9"/>
        <v/>
      </c>
      <c r="AD14" s="11" t="str">
        <f t="shared" si="10"/>
        <v/>
      </c>
      <c r="AE14" s="11" t="str">
        <f>IF(X14=MIN($T14:$Z14),Data!E19,"")</f>
        <v/>
      </c>
      <c r="AF14" s="11" t="str">
        <f>IF(Y14=MIN($T14:$Z14),Data!G19,"")</f>
        <v/>
      </c>
      <c r="AG14" s="11" t="str">
        <f>IF(Z14=MIN($T14:$Z14),Data!I19,"")</f>
        <v/>
      </c>
      <c r="AH14" s="11">
        <f t="shared" si="11"/>
        <v>0</v>
      </c>
      <c r="AI14" s="44">
        <f t="shared" si="12"/>
        <v>0</v>
      </c>
      <c r="AJ14" s="44" t="str">
        <f t="shared" si="13"/>
        <v/>
      </c>
      <c r="AK14" s="15" t="str">
        <f t="shared" si="14"/>
        <v/>
      </c>
      <c r="AL14" s="11">
        <f>IF(T14=MIN($T14:$Z14),Data!C19,"")</f>
        <v>0</v>
      </c>
      <c r="AM14" s="11" t="str">
        <f t="shared" si="15"/>
        <v/>
      </c>
      <c r="AN14" s="11" t="str">
        <f t="shared" si="16"/>
        <v/>
      </c>
      <c r="AO14" s="11" t="str">
        <f t="shared" si="17"/>
        <v/>
      </c>
      <c r="AP14" s="11" t="str">
        <f t="shared" si="18"/>
        <v/>
      </c>
      <c r="AQ14" s="11" t="str">
        <f t="shared" si="19"/>
        <v/>
      </c>
      <c r="AR14" s="11">
        <f t="shared" si="20"/>
        <v>0</v>
      </c>
      <c r="AS14" s="24" t="str">
        <f t="shared" si="21"/>
        <v/>
      </c>
    </row>
    <row r="15" spans="1:45" s="11" customFormat="1">
      <c r="A15" s="11">
        <v>10</v>
      </c>
      <c r="B15" s="46" t="str">
        <f>IF(Data!C20=0,"",M15)</f>
        <v/>
      </c>
      <c r="C15" s="16" t="str">
        <f t="shared" si="4"/>
        <v/>
      </c>
      <c r="D15" s="48" t="str">
        <f t="shared" si="5"/>
        <v/>
      </c>
      <c r="E15" s="47" t="str">
        <f t="shared" si="6"/>
        <v/>
      </c>
      <c r="F15" s="15" t="str">
        <f t="shared" si="0"/>
        <v/>
      </c>
      <c r="G15" s="36"/>
      <c r="H15" s="24"/>
      <c r="I15" s="40">
        <f>IF(Data!G$5=1, (1-Data!F20/100)*Data!C20,Data!F20)</f>
        <v>0</v>
      </c>
      <c r="J15" s="40">
        <f>IF(Data!G$5=1, (1-Data!H20/100)*Data!C20,Data!H20)</f>
        <v>0</v>
      </c>
      <c r="K15" s="40">
        <f>IF(Data!G$5=1, (1-Data!J20/100)*Data!C20,Data!J20)</f>
        <v>0</v>
      </c>
      <c r="L15" s="27">
        <f>IF(Data!C$6&gt;0,Data!C$6,Data!D20)</f>
        <v>200</v>
      </c>
      <c r="M15" s="27">
        <f>IF(Data!C20=0,0,INT(SQRT(2*Data!$B20*$L15/Data!$C$5*100/Data!C20)+0.5))</f>
        <v>0</v>
      </c>
      <c r="N15" s="27" t="str">
        <f>IF(I15&gt;0,INT(SQRT(2*Data!$B20*$L15/Data!$C$5*100/I15)+0.5),"")</f>
        <v/>
      </c>
      <c r="O15" s="27" t="str">
        <f>IF(J15&gt;0,INT(SQRT(2*Data!$B20*$L15/Data!$C$5*100/J15)+0.5),"")</f>
        <v/>
      </c>
      <c r="P15" s="27" t="str">
        <f>IF(K15&gt;0,INT(SQRT(2*Data!$B20*$L15/Data!$C$5*100/K15)+0.5),"")</f>
        <v/>
      </c>
      <c r="Q15" s="11" t="str">
        <f>IF(N15&gt;=Data!E20,N15,0)</f>
        <v/>
      </c>
      <c r="R15" s="11" t="str">
        <f>IF(O15&gt;=Data!G20,O15,0)</f>
        <v/>
      </c>
      <c r="S15" s="11" t="str">
        <f>IF(P15&gt;=Data!I20,P15,0)</f>
        <v/>
      </c>
      <c r="T15" s="42">
        <f>IF(M15=0,0,INT(Data!$C20*Data!$B20+Data!$B20*$L15/M15+M15*Data!C20*$C$5/100/2+0.5))</f>
        <v>0</v>
      </c>
      <c r="U15" s="42" t="str">
        <f>IF(I15&gt;0,IF(Q15=0,9999999,INT(I15*Data!$B20+Data!$B20*$L15/N15+N15*I15*Data!$C$5/100/2+0.5)),"")</f>
        <v/>
      </c>
      <c r="V15" s="42" t="str">
        <f>IF(J15&gt;0,IF(R15=0,9999999,INT(J15*Data!$B20+Data!$B20*$L15/O15+O15*J15*Data!$C$5/100/2+0.5)),"")</f>
        <v/>
      </c>
      <c r="W15" s="42" t="str">
        <f>IF(K15&gt;0,IF(S15=0,9999999,INT(K15*Data!$B20+Data!$B20*$L15/P15+P15*K15*Data!$C$5/100/2+0.5)),"")</f>
        <v/>
      </c>
      <c r="X15" s="42" t="str">
        <f>IF(Data!E20=0,"",INT(I15*Data!$B20+Data!$B20*$L15/Data!E20+Data!E20*I15*Data!$C$5/100/2+0.5))</f>
        <v/>
      </c>
      <c r="Y15" s="42" t="str">
        <f>IF(Data!G20=0,"",INT(J15*Data!$B20+Data!$B20*$L15/Data!G20+Data!G20*J15*Data!$C$5/100/2+0.5))</f>
        <v/>
      </c>
      <c r="Z15" s="42" t="str">
        <f>IF(Data!I20=0,"",INT(K15*Data!$B20+Data!$B20*$L15/Data!I20+Data!I20*K15*Data!$C$5/100/2+0.5))</f>
        <v/>
      </c>
      <c r="AA15" s="11">
        <f t="shared" si="7"/>
        <v>0</v>
      </c>
      <c r="AB15" s="11" t="str">
        <f t="shared" si="8"/>
        <v/>
      </c>
      <c r="AC15" s="11" t="str">
        <f t="shared" si="9"/>
        <v/>
      </c>
      <c r="AD15" s="11" t="str">
        <f t="shared" si="10"/>
        <v/>
      </c>
      <c r="AE15" s="11" t="str">
        <f>IF(X15=MIN($T15:$Z15),Data!E20,"")</f>
        <v/>
      </c>
      <c r="AF15" s="11" t="str">
        <f>IF(Y15=MIN($T15:$Z15),Data!G20,"")</f>
        <v/>
      </c>
      <c r="AG15" s="11" t="str">
        <f>IF(Z15=MIN($T15:$Z15),Data!I20,"")</f>
        <v/>
      </c>
      <c r="AH15" s="11">
        <f t="shared" si="11"/>
        <v>0</v>
      </c>
      <c r="AI15" s="44">
        <f t="shared" si="12"/>
        <v>0</v>
      </c>
      <c r="AJ15" s="44" t="str">
        <f t="shared" si="13"/>
        <v/>
      </c>
      <c r="AK15" s="15" t="str">
        <f t="shared" si="14"/>
        <v/>
      </c>
      <c r="AL15" s="11">
        <f>IF(T15=MIN($T15:$Z15),Data!C20,"")</f>
        <v>0</v>
      </c>
      <c r="AM15" s="11" t="str">
        <f t="shared" si="15"/>
        <v/>
      </c>
      <c r="AN15" s="11" t="str">
        <f t="shared" si="16"/>
        <v/>
      </c>
      <c r="AO15" s="11" t="str">
        <f t="shared" si="17"/>
        <v/>
      </c>
      <c r="AP15" s="11" t="str">
        <f t="shared" si="18"/>
        <v/>
      </c>
      <c r="AQ15" s="11" t="str">
        <f t="shared" si="19"/>
        <v/>
      </c>
      <c r="AR15" s="11">
        <f t="shared" si="20"/>
        <v>0</v>
      </c>
      <c r="AS15" s="24" t="str">
        <f t="shared" si="21"/>
        <v/>
      </c>
    </row>
    <row r="16" spans="1:45" s="11" customFormat="1">
      <c r="B16" s="23"/>
      <c r="C16" s="16"/>
      <c r="D16" s="45"/>
      <c r="E16" s="16"/>
      <c r="F16" s="15"/>
      <c r="G16" s="36"/>
      <c r="H16" s="24"/>
      <c r="I16" s="40"/>
      <c r="J16" s="40"/>
      <c r="K16" s="40"/>
      <c r="L16" s="27"/>
      <c r="M16" s="27"/>
      <c r="N16" s="27"/>
      <c r="O16" s="27"/>
      <c r="P16" s="27"/>
    </row>
    <row r="17" spans="2:37" s="11" customFormat="1">
      <c r="B17" s="23"/>
      <c r="C17" s="16"/>
      <c r="D17" s="45"/>
      <c r="E17" s="16"/>
      <c r="F17" s="15"/>
      <c r="G17" s="36"/>
      <c r="H17" s="24"/>
      <c r="I17" s="40"/>
      <c r="J17" s="40"/>
      <c r="K17" s="40"/>
      <c r="L17" s="27"/>
      <c r="M17" s="27"/>
      <c r="N17" s="27"/>
      <c r="O17" s="27"/>
      <c r="P17" s="27"/>
    </row>
    <row r="18" spans="2:37" s="11" customFormat="1">
      <c r="B18" s="23"/>
      <c r="C18" s="16"/>
      <c r="D18" s="45"/>
      <c r="E18" s="16"/>
      <c r="F18" s="15"/>
      <c r="G18" s="36"/>
      <c r="H18" s="24"/>
      <c r="I18" s="40"/>
      <c r="J18" s="40"/>
      <c r="K18" s="40"/>
      <c r="L18" s="27"/>
      <c r="M18" s="27"/>
      <c r="N18" s="27"/>
      <c r="O18" s="27"/>
      <c r="P18" s="27"/>
    </row>
    <row r="19" spans="2:37" s="11" customFormat="1">
      <c r="B19" s="23"/>
      <c r="C19" s="16"/>
      <c r="D19" s="45"/>
      <c r="E19" s="16"/>
      <c r="F19" s="15"/>
      <c r="G19" s="36"/>
      <c r="H19" s="24"/>
      <c r="I19" s="40"/>
      <c r="J19" s="40"/>
      <c r="K19" s="40"/>
      <c r="L19" s="27"/>
      <c r="M19" s="27"/>
      <c r="N19" s="27"/>
      <c r="O19" s="27"/>
      <c r="P19" s="27"/>
    </row>
    <row r="20" spans="2:37" s="11" customFormat="1">
      <c r="B20" s="23"/>
      <c r="C20" s="16"/>
      <c r="D20" s="45"/>
      <c r="E20" s="16"/>
      <c r="F20" s="15"/>
      <c r="G20" s="36"/>
      <c r="H20" s="24"/>
      <c r="I20" s="40"/>
      <c r="J20" s="40"/>
      <c r="K20" s="40"/>
      <c r="L20" s="27"/>
      <c r="M20" s="27"/>
      <c r="N20" s="27"/>
      <c r="O20" s="27"/>
      <c r="P20" s="27"/>
      <c r="AF20" s="18"/>
      <c r="AG20" s="18"/>
      <c r="AH20" s="18"/>
      <c r="AI20" s="18"/>
      <c r="AJ20" s="18"/>
      <c r="AK20" s="18"/>
    </row>
    <row r="21" spans="2:37" s="11" customFormat="1">
      <c r="B21" s="23"/>
      <c r="C21" s="16"/>
      <c r="D21" s="45"/>
      <c r="E21" s="16"/>
      <c r="F21" s="15"/>
      <c r="G21" s="36"/>
      <c r="H21" s="24"/>
      <c r="I21" s="40"/>
      <c r="J21" s="40"/>
      <c r="K21" s="40"/>
      <c r="L21" s="27"/>
      <c r="M21" s="27"/>
      <c r="N21" s="27"/>
      <c r="O21" s="27"/>
      <c r="P21" s="27"/>
      <c r="AF21" s="18"/>
      <c r="AG21" s="18"/>
      <c r="AH21" s="18"/>
      <c r="AI21" s="18"/>
      <c r="AJ21" s="18"/>
      <c r="AK21" s="18"/>
    </row>
    <row r="22" spans="2:37" s="11" customFormat="1">
      <c r="B22" s="23"/>
      <c r="C22" s="16"/>
      <c r="D22" s="45"/>
      <c r="E22" s="16"/>
      <c r="F22" s="15"/>
      <c r="G22" s="36"/>
      <c r="H22" s="24"/>
      <c r="I22" s="40"/>
      <c r="J22" s="40"/>
      <c r="K22" s="40"/>
      <c r="L22" s="27"/>
      <c r="M22" s="27"/>
      <c r="N22" s="27"/>
      <c r="O22" s="27"/>
      <c r="P22" s="27"/>
      <c r="AG22" s="12"/>
      <c r="AH22" s="18"/>
      <c r="AI22" s="18"/>
      <c r="AJ22" s="12"/>
      <c r="AK22" s="12"/>
    </row>
    <row r="23" spans="2:37" s="11" customFormat="1">
      <c r="B23" s="23"/>
      <c r="C23" s="16"/>
      <c r="D23" s="45"/>
      <c r="E23" s="16"/>
      <c r="F23" s="15"/>
      <c r="G23" s="36"/>
      <c r="H23" s="24"/>
      <c r="I23" s="40"/>
      <c r="J23" s="40"/>
      <c r="K23" s="40"/>
      <c r="L23" s="27"/>
      <c r="M23" s="27"/>
      <c r="N23" s="27"/>
      <c r="O23" s="27"/>
      <c r="P23" s="27"/>
      <c r="AG23" s="12"/>
      <c r="AH23" s="18"/>
      <c r="AI23" s="18"/>
      <c r="AJ23" s="12"/>
      <c r="AK23" s="12"/>
    </row>
    <row r="24" spans="2:37" s="11" customFormat="1">
      <c r="B24" s="23"/>
      <c r="C24" s="16"/>
      <c r="D24" s="45"/>
      <c r="E24" s="16"/>
      <c r="F24" s="15"/>
      <c r="G24" s="36"/>
      <c r="H24" s="24"/>
      <c r="I24" s="40"/>
      <c r="J24" s="40"/>
      <c r="K24" s="40"/>
      <c r="L24" s="27"/>
      <c r="M24" s="27"/>
      <c r="N24" s="27"/>
      <c r="O24" s="27"/>
      <c r="P24" s="27"/>
      <c r="AG24" s="12"/>
      <c r="AH24" s="18"/>
      <c r="AI24" s="18"/>
      <c r="AJ24" s="12"/>
      <c r="AK24" s="12"/>
    </row>
    <row r="25" spans="2:37" s="11" customFormat="1">
      <c r="B25" s="23"/>
      <c r="C25" s="16"/>
      <c r="D25" s="45"/>
      <c r="E25" s="16"/>
      <c r="F25" s="15"/>
      <c r="G25" s="36"/>
      <c r="H25" s="24"/>
      <c r="I25" s="40"/>
      <c r="J25" s="40"/>
      <c r="K25" s="40"/>
      <c r="L25" s="27"/>
      <c r="M25" s="27"/>
      <c r="N25" s="27"/>
      <c r="O25" s="27"/>
      <c r="P25" s="27"/>
    </row>
    <row r="26" spans="2:37" s="11" customFormat="1">
      <c r="B26" s="25"/>
      <c r="C26" s="26"/>
      <c r="D26" s="26"/>
    </row>
    <row r="27" spans="2:37" s="11" customFormat="1">
      <c r="B27" s="25"/>
      <c r="C27" s="26"/>
      <c r="D27" s="26"/>
    </row>
    <row r="28" spans="2:37" s="11" customFormat="1">
      <c r="B28" s="26"/>
      <c r="C28" s="26"/>
      <c r="D28" s="26"/>
    </row>
    <row r="29" spans="2:37" s="11" customFormat="1">
      <c r="B29" s="26"/>
      <c r="C29" s="26"/>
      <c r="D29" s="26"/>
    </row>
    <row r="30" spans="2:37">
      <c r="B30" s="9"/>
      <c r="C30" s="9"/>
      <c r="D30" s="9"/>
    </row>
    <row r="31" spans="2:37">
      <c r="B31" s="9"/>
      <c r="C31" s="9"/>
      <c r="D31" s="9"/>
    </row>
    <row r="32" spans="2:37">
      <c r="B32" s="9"/>
      <c r="C32" s="9"/>
      <c r="D32" s="9"/>
    </row>
    <row r="33" spans="2:4">
      <c r="B33" s="9"/>
      <c r="C33" s="9"/>
      <c r="D33" s="9"/>
    </row>
    <row r="34" spans="2:4">
      <c r="B34" s="9"/>
      <c r="C34" s="9"/>
      <c r="D34" s="9"/>
    </row>
    <row r="35" spans="2:4">
      <c r="B35" s="9"/>
      <c r="C35" s="9"/>
      <c r="D35" s="9"/>
    </row>
    <row r="36" spans="2:4">
      <c r="B36" s="9"/>
      <c r="C36" s="9"/>
      <c r="D36" s="9"/>
    </row>
    <row r="37" spans="2:4">
      <c r="B37" s="9"/>
      <c r="C37" s="9"/>
      <c r="D37" s="9"/>
    </row>
    <row r="38" spans="2:4">
      <c r="B38" s="9"/>
      <c r="C38" s="9"/>
      <c r="D38" s="9"/>
    </row>
    <row r="39" spans="2:4">
      <c r="B39" s="9"/>
      <c r="C39" s="9"/>
      <c r="D39" s="9"/>
    </row>
    <row r="40" spans="2:4">
      <c r="B40" s="9"/>
      <c r="C40" s="9"/>
      <c r="D40" s="9"/>
    </row>
    <row r="41" spans="2:4">
      <c r="B41" s="9"/>
      <c r="C41" s="9"/>
      <c r="D41" s="9"/>
    </row>
    <row r="42" spans="2:4">
      <c r="B42" s="9"/>
      <c r="C42" s="9"/>
      <c r="D42" s="9"/>
    </row>
    <row r="43" spans="2:4">
      <c r="B43" s="9"/>
      <c r="C43" s="9"/>
      <c r="D43" s="9"/>
    </row>
    <row r="44" spans="2:4">
      <c r="B44" s="9"/>
      <c r="C44" s="9"/>
      <c r="D44" s="9"/>
    </row>
    <row r="45" spans="2:4">
      <c r="B45" s="9"/>
      <c r="C45" s="9"/>
      <c r="D45" s="9"/>
    </row>
    <row r="46" spans="2:4">
      <c r="B46" s="9"/>
      <c r="C46" s="9"/>
      <c r="D46" s="9"/>
    </row>
    <row r="47" spans="2:4">
      <c r="B47" s="9"/>
      <c r="C47" s="9"/>
      <c r="D47" s="9"/>
    </row>
    <row r="48" spans="2:4">
      <c r="B48" s="9"/>
      <c r="C48" s="9"/>
      <c r="D48" s="9"/>
    </row>
    <row r="49" spans="2:4">
      <c r="B49" s="9"/>
      <c r="C49" s="9"/>
      <c r="D49" s="9"/>
    </row>
    <row r="50" spans="2:4">
      <c r="B50" s="9"/>
      <c r="C50" s="9"/>
      <c r="D50" s="9"/>
    </row>
    <row r="51" spans="2:4">
      <c r="B51" s="9"/>
      <c r="C51" s="9"/>
      <c r="D51" s="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vt:lpstr>
      <vt:lpstr>Data</vt:lpstr>
      <vt:lpstr>Resultat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Stig-Arne</dc:creator>
  <cp:lastModifiedBy>Stig-Arne</cp:lastModifiedBy>
  <cp:lastPrinted>2011-08-23T16:00:58Z</cp:lastPrinted>
  <dcterms:created xsi:type="dcterms:W3CDTF">2010-12-03T15:28:22Z</dcterms:created>
  <dcterms:modified xsi:type="dcterms:W3CDTF">2014-12-16T13:25:04Z</dcterms:modified>
</cp:coreProperties>
</file>