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N7" i="3"/>
  <c r="Q7"/>
  <c r="N8"/>
  <c r="Q8"/>
  <c r="R8"/>
  <c r="S8" s="1"/>
  <c r="N9"/>
  <c r="Q9"/>
  <c r="R9"/>
  <c r="N10"/>
  <c r="Q10"/>
  <c r="R10"/>
  <c r="N11"/>
  <c r="Q11"/>
  <c r="R11"/>
  <c r="N12"/>
  <c r="Q12"/>
  <c r="R12"/>
  <c r="N13"/>
  <c r="Q13"/>
  <c r="R13"/>
  <c r="N14"/>
  <c r="Q14"/>
  <c r="R14"/>
  <c r="N15"/>
  <c r="Q15"/>
  <c r="R15"/>
  <c r="N16"/>
  <c r="Q16"/>
  <c r="R16"/>
  <c r="N17"/>
  <c r="Q17"/>
  <c r="R17"/>
  <c r="N18"/>
  <c r="Q18"/>
  <c r="R18"/>
  <c r="N19"/>
  <c r="Q19"/>
  <c r="R19"/>
  <c r="N20"/>
  <c r="Q20"/>
  <c r="R20"/>
  <c r="N21"/>
  <c r="Q21"/>
  <c r="R21"/>
  <c r="N22"/>
  <c r="Q22"/>
  <c r="R22"/>
  <c r="N23"/>
  <c r="Q23"/>
  <c r="R23"/>
  <c r="N24"/>
  <c r="Q24"/>
  <c r="R24"/>
  <c r="N25"/>
  <c r="Q25"/>
  <c r="R25"/>
  <c r="N26"/>
  <c r="Q26"/>
  <c r="R26"/>
  <c r="N27"/>
  <c r="Q27"/>
  <c r="R27"/>
  <c r="N28"/>
  <c r="Q28"/>
  <c r="R28"/>
  <c r="N29"/>
  <c r="Q29"/>
  <c r="R29"/>
  <c r="N30"/>
  <c r="Q30"/>
  <c r="R30"/>
  <c r="N31"/>
  <c r="Q31"/>
  <c r="R31"/>
  <c r="N32"/>
  <c r="Q32"/>
  <c r="R32"/>
  <c r="N33"/>
  <c r="Q33"/>
  <c r="R33"/>
  <c r="N34"/>
  <c r="Q34"/>
  <c r="R34"/>
  <c r="N35"/>
  <c r="Q35"/>
  <c r="R35"/>
  <c r="N36"/>
  <c r="Q36"/>
  <c r="R36"/>
  <c r="N37"/>
  <c r="Q37"/>
  <c r="R37"/>
  <c r="N38"/>
  <c r="Q38"/>
  <c r="R38"/>
  <c r="N39"/>
  <c r="Q39"/>
  <c r="R39"/>
  <c r="N40"/>
  <c r="Q40"/>
  <c r="R40"/>
  <c r="N41"/>
  <c r="Q41"/>
  <c r="R41"/>
  <c r="N42"/>
  <c r="Q42"/>
  <c r="R42"/>
  <c r="N43"/>
  <c r="Q43"/>
  <c r="R43"/>
  <c r="N44"/>
  <c r="Q44"/>
  <c r="R44"/>
  <c r="N45"/>
  <c r="Q45"/>
  <c r="R45"/>
  <c r="N46"/>
  <c r="Q46"/>
  <c r="R46"/>
  <c r="N47"/>
  <c r="Q47"/>
  <c r="R47"/>
  <c r="N48"/>
  <c r="Q48"/>
  <c r="R48"/>
  <c r="N49"/>
  <c r="Q49"/>
  <c r="R49"/>
  <c r="N50"/>
  <c r="Q50"/>
  <c r="R50"/>
  <c r="N51"/>
  <c r="Q51"/>
  <c r="R51"/>
  <c r="N52"/>
  <c r="Q52"/>
  <c r="R52"/>
  <c r="N53"/>
  <c r="Q53"/>
  <c r="R53"/>
  <c r="N54"/>
  <c r="Q54"/>
  <c r="R54"/>
  <c r="N55"/>
  <c r="Q55"/>
  <c r="R55"/>
  <c r="N56"/>
  <c r="Q56"/>
  <c r="R56"/>
  <c r="N57"/>
  <c r="Q57"/>
  <c r="R57"/>
  <c r="N58"/>
  <c r="Q58"/>
  <c r="R58"/>
  <c r="N59"/>
  <c r="Q59"/>
  <c r="R59"/>
  <c r="N60"/>
  <c r="Q60"/>
  <c r="R60"/>
  <c r="N61"/>
  <c r="Q61"/>
  <c r="R61"/>
  <c r="N62"/>
  <c r="Q62"/>
  <c r="R62"/>
  <c r="N63"/>
  <c r="Q63"/>
  <c r="R63"/>
  <c r="N64"/>
  <c r="Q64"/>
  <c r="R64"/>
  <c r="N65"/>
  <c r="Q65"/>
  <c r="R65"/>
  <c r="N66"/>
  <c r="Q66"/>
  <c r="R66"/>
  <c r="N67"/>
  <c r="Q67"/>
  <c r="R67"/>
  <c r="N68"/>
  <c r="Q68"/>
  <c r="R68"/>
  <c r="N69"/>
  <c r="Q69"/>
  <c r="R69"/>
  <c r="N70"/>
  <c r="Q70"/>
  <c r="R70"/>
  <c r="N71"/>
  <c r="Q71"/>
  <c r="R71"/>
  <c r="N72"/>
  <c r="Q72"/>
  <c r="R72"/>
  <c r="N73"/>
  <c r="Q73"/>
  <c r="R73"/>
  <c r="N74"/>
  <c r="Q74"/>
  <c r="R74"/>
  <c r="N75"/>
  <c r="Q75"/>
  <c r="R75"/>
  <c r="N76"/>
  <c r="Q76"/>
  <c r="R76"/>
  <c r="N77"/>
  <c r="Q77"/>
  <c r="R77"/>
  <c r="N78"/>
  <c r="Q78"/>
  <c r="R78"/>
  <c r="N79"/>
  <c r="Q79"/>
  <c r="R79"/>
  <c r="N80"/>
  <c r="Q80"/>
  <c r="R80"/>
  <c r="N81"/>
  <c r="Q81"/>
  <c r="R81"/>
  <c r="N82"/>
  <c r="Q82"/>
  <c r="R82"/>
  <c r="N83"/>
  <c r="Q83"/>
  <c r="R83"/>
  <c r="N84"/>
  <c r="Q84"/>
  <c r="R84"/>
  <c r="N85"/>
  <c r="Q85"/>
  <c r="R85"/>
  <c r="N86"/>
  <c r="Q86"/>
  <c r="R86"/>
  <c r="N87"/>
  <c r="Q87"/>
  <c r="R87"/>
  <c r="N88"/>
  <c r="Q88"/>
  <c r="R88"/>
  <c r="N89"/>
  <c r="Q89"/>
  <c r="R89"/>
  <c r="N90"/>
  <c r="Q90"/>
  <c r="R90"/>
  <c r="N91"/>
  <c r="Q91"/>
  <c r="R91"/>
  <c r="N92"/>
  <c r="Q92"/>
  <c r="R92"/>
  <c r="N93"/>
  <c r="Q93"/>
  <c r="R93"/>
  <c r="N94"/>
  <c r="Q94"/>
  <c r="R94"/>
  <c r="N95"/>
  <c r="Q95"/>
  <c r="R95"/>
  <c r="N96"/>
  <c r="Q96"/>
  <c r="R96"/>
  <c r="N97"/>
  <c r="Q97"/>
  <c r="R97"/>
  <c r="N98"/>
  <c r="Q98"/>
  <c r="R98"/>
  <c r="N99"/>
  <c r="Q99"/>
  <c r="R99"/>
  <c r="N100"/>
  <c r="Q100"/>
  <c r="R100"/>
  <c r="N101"/>
  <c r="Q101"/>
  <c r="R101"/>
  <c r="N102"/>
  <c r="Q102"/>
  <c r="R102"/>
  <c r="N103"/>
  <c r="Q103"/>
  <c r="R103"/>
  <c r="N104"/>
  <c r="Q104"/>
  <c r="R104"/>
  <c r="N105"/>
  <c r="Q105"/>
  <c r="R105"/>
  <c r="R6"/>
  <c r="Q6"/>
  <c r="Q107" s="1"/>
  <c r="N6"/>
  <c r="S16" l="1"/>
  <c r="S14"/>
  <c r="S12"/>
  <c r="S10"/>
  <c r="S105"/>
  <c r="S103"/>
  <c r="S101"/>
  <c r="S99"/>
  <c r="S97"/>
  <c r="S95"/>
  <c r="S93"/>
  <c r="S91"/>
  <c r="S89"/>
  <c r="S87"/>
  <c r="S85"/>
  <c r="S83"/>
  <c r="S81"/>
  <c r="S79"/>
  <c r="S77"/>
  <c r="S75"/>
  <c r="S73"/>
  <c r="S71"/>
  <c r="S69"/>
  <c r="S67"/>
  <c r="S65"/>
  <c r="S63"/>
  <c r="S61"/>
  <c r="S59"/>
  <c r="S57"/>
  <c r="S55"/>
  <c r="S53"/>
  <c r="S51"/>
  <c r="S49"/>
  <c r="S47"/>
  <c r="S45"/>
  <c r="S43"/>
  <c r="S41"/>
  <c r="S39"/>
  <c r="S37"/>
  <c r="S35"/>
  <c r="S33"/>
  <c r="S31"/>
  <c r="S29"/>
  <c r="S27"/>
  <c r="S25"/>
  <c r="S23"/>
  <c r="S21"/>
  <c r="S19"/>
  <c r="S104"/>
  <c r="S102"/>
  <c r="S100"/>
  <c r="S98"/>
  <c r="S96"/>
  <c r="S94"/>
  <c r="S92"/>
  <c r="S90"/>
  <c r="S88"/>
  <c r="S86"/>
  <c r="S84"/>
  <c r="S82"/>
  <c r="S80"/>
  <c r="S78"/>
  <c r="S76"/>
  <c r="S74"/>
  <c r="S72"/>
  <c r="S70"/>
  <c r="S68"/>
  <c r="S66"/>
  <c r="S64"/>
  <c r="S62"/>
  <c r="S60"/>
  <c r="S58"/>
  <c r="S56"/>
  <c r="S54"/>
  <c r="S52"/>
  <c r="S50"/>
  <c r="S48"/>
  <c r="S46"/>
  <c r="S44"/>
  <c r="S42"/>
  <c r="S40"/>
  <c r="S38"/>
  <c r="S36"/>
  <c r="S34"/>
  <c r="S32"/>
  <c r="S30"/>
  <c r="S28"/>
  <c r="S26"/>
  <c r="S24"/>
  <c r="S22"/>
  <c r="S20"/>
  <c r="S18"/>
  <c r="S17"/>
  <c r="S15"/>
  <c r="S13"/>
  <c r="S11"/>
  <c r="S9"/>
  <c r="R7"/>
  <c r="S7" s="1"/>
  <c r="S6"/>
  <c r="S107" l="1"/>
  <c r="H16" s="1"/>
  <c r="N107"/>
  <c r="H7" s="1"/>
  <c r="M7" l="1"/>
  <c r="C7" s="1"/>
  <c r="M8"/>
  <c r="C8" s="1"/>
  <c r="M9"/>
  <c r="C9" s="1"/>
  <c r="M10"/>
  <c r="C10" s="1"/>
  <c r="M11"/>
  <c r="C11" s="1"/>
  <c r="M12"/>
  <c r="C12" s="1"/>
  <c r="M13"/>
  <c r="C13" s="1"/>
  <c r="M14"/>
  <c r="C14" s="1"/>
  <c r="M15"/>
  <c r="C15" s="1"/>
  <c r="M16"/>
  <c r="C16" s="1"/>
  <c r="M17"/>
  <c r="C17" s="1"/>
  <c r="M18"/>
  <c r="C18" s="1"/>
  <c r="M19"/>
  <c r="C19" s="1"/>
  <c r="M20"/>
  <c r="C20" s="1"/>
  <c r="M21"/>
  <c r="C21" s="1"/>
  <c r="M22"/>
  <c r="C22" s="1"/>
  <c r="M23"/>
  <c r="C23" s="1"/>
  <c r="M24"/>
  <c r="C24" s="1"/>
  <c r="M25"/>
  <c r="C25" s="1"/>
  <c r="M26"/>
  <c r="C26" s="1"/>
  <c r="M27"/>
  <c r="C27" s="1"/>
  <c r="M28"/>
  <c r="C28" s="1"/>
  <c r="M29"/>
  <c r="C29" s="1"/>
  <c r="M30"/>
  <c r="C30" s="1"/>
  <c r="M31"/>
  <c r="C31" s="1"/>
  <c r="M32"/>
  <c r="C32" s="1"/>
  <c r="M33"/>
  <c r="C33" s="1"/>
  <c r="M34"/>
  <c r="C34" s="1"/>
  <c r="M35"/>
  <c r="C35" s="1"/>
  <c r="M36"/>
  <c r="C36" s="1"/>
  <c r="M37"/>
  <c r="C37" s="1"/>
  <c r="M38"/>
  <c r="C38" s="1"/>
  <c r="M39"/>
  <c r="C39" s="1"/>
  <c r="M40"/>
  <c r="C40" s="1"/>
  <c r="M41"/>
  <c r="C41" s="1"/>
  <c r="M42"/>
  <c r="C42" s="1"/>
  <c r="M43"/>
  <c r="C43" s="1"/>
  <c r="M44"/>
  <c r="C44" s="1"/>
  <c r="M45"/>
  <c r="C45" s="1"/>
  <c r="M46"/>
  <c r="C46" s="1"/>
  <c r="M47"/>
  <c r="C47" s="1"/>
  <c r="M48"/>
  <c r="C48" s="1"/>
  <c r="M49"/>
  <c r="C49" s="1"/>
  <c r="M50"/>
  <c r="C50" s="1"/>
  <c r="M51"/>
  <c r="C51" s="1"/>
  <c r="M52"/>
  <c r="C52" s="1"/>
  <c r="M53"/>
  <c r="C53" s="1"/>
  <c r="M54"/>
  <c r="C54" s="1"/>
  <c r="M55"/>
  <c r="C55" s="1"/>
  <c r="M56"/>
  <c r="C56" s="1"/>
  <c r="M57"/>
  <c r="C57" s="1"/>
  <c r="M58"/>
  <c r="C58" s="1"/>
  <c r="M59"/>
  <c r="C59" s="1"/>
  <c r="M60"/>
  <c r="C60" s="1"/>
  <c r="M61"/>
  <c r="C61" s="1"/>
  <c r="M62"/>
  <c r="C62" s="1"/>
  <c r="M63"/>
  <c r="C63" s="1"/>
  <c r="M64"/>
  <c r="C64" s="1"/>
  <c r="M65"/>
  <c r="C65" s="1"/>
  <c r="M66"/>
  <c r="C66" s="1"/>
  <c r="M67"/>
  <c r="C67" s="1"/>
  <c r="M68"/>
  <c r="C68" s="1"/>
  <c r="M69"/>
  <c r="C69" s="1"/>
  <c r="M70"/>
  <c r="C70" s="1"/>
  <c r="M71"/>
  <c r="C71" s="1"/>
  <c r="M72"/>
  <c r="C72" s="1"/>
  <c r="M73"/>
  <c r="C73" s="1"/>
  <c r="M74"/>
  <c r="C74" s="1"/>
  <c r="M75"/>
  <c r="C75" s="1"/>
  <c r="M76"/>
  <c r="C76" s="1"/>
  <c r="M77"/>
  <c r="C77" s="1"/>
  <c r="M78"/>
  <c r="C78" s="1"/>
  <c r="M79"/>
  <c r="C79" s="1"/>
  <c r="M80"/>
  <c r="C80" s="1"/>
  <c r="M81"/>
  <c r="C81" s="1"/>
  <c r="M82"/>
  <c r="C82" s="1"/>
  <c r="M83"/>
  <c r="C83" s="1"/>
  <c r="M84"/>
  <c r="C84" s="1"/>
  <c r="M85"/>
  <c r="C85" s="1"/>
  <c r="M86"/>
  <c r="C86" s="1"/>
  <c r="M87"/>
  <c r="C87" s="1"/>
  <c r="M88"/>
  <c r="C88" s="1"/>
  <c r="M89"/>
  <c r="C89" s="1"/>
  <c r="M90"/>
  <c r="C90" s="1"/>
  <c r="M91"/>
  <c r="C91" s="1"/>
  <c r="M92"/>
  <c r="C92" s="1"/>
  <c r="M93"/>
  <c r="C93" s="1"/>
  <c r="M94"/>
  <c r="C94" s="1"/>
  <c r="M95"/>
  <c r="C95" s="1"/>
  <c r="M96"/>
  <c r="C96" s="1"/>
  <c r="M97"/>
  <c r="C97" s="1"/>
  <c r="M98"/>
  <c r="C98" s="1"/>
  <c r="M99"/>
  <c r="C99" s="1"/>
  <c r="M100"/>
  <c r="C100" s="1"/>
  <c r="M101"/>
  <c r="C101" s="1"/>
  <c r="M102"/>
  <c r="C102" s="1"/>
  <c r="M103"/>
  <c r="C103" s="1"/>
  <c r="M104"/>
  <c r="C104" s="1"/>
  <c r="M105"/>
  <c r="C105" s="1"/>
  <c r="M6"/>
  <c r="C6" s="1"/>
  <c r="P105" l="1"/>
  <c r="O105"/>
  <c r="P103"/>
  <c r="O103"/>
  <c r="P101"/>
  <c r="O101"/>
  <c r="T101" s="1"/>
  <c r="P99"/>
  <c r="O99"/>
  <c r="T99" s="1"/>
  <c r="P97"/>
  <c r="O97"/>
  <c r="T97" s="1"/>
  <c r="P95"/>
  <c r="O95"/>
  <c r="T95" s="1"/>
  <c r="P93"/>
  <c r="O93"/>
  <c r="T93" s="1"/>
  <c r="P91"/>
  <c r="O91"/>
  <c r="T91" s="1"/>
  <c r="P89"/>
  <c r="O89"/>
  <c r="T89" s="1"/>
  <c r="P87"/>
  <c r="O87"/>
  <c r="T87" s="1"/>
  <c r="P85"/>
  <c r="O85"/>
  <c r="T85" s="1"/>
  <c r="P83"/>
  <c r="O83"/>
  <c r="T83" s="1"/>
  <c r="P81"/>
  <c r="O81"/>
  <c r="T81" s="1"/>
  <c r="P79"/>
  <c r="O79"/>
  <c r="T79" s="1"/>
  <c r="P77"/>
  <c r="O77"/>
  <c r="T77" s="1"/>
  <c r="P75"/>
  <c r="O75"/>
  <c r="T75" s="1"/>
  <c r="P73"/>
  <c r="O73"/>
  <c r="T73" s="1"/>
  <c r="P71"/>
  <c r="O71"/>
  <c r="T71" s="1"/>
  <c r="P69"/>
  <c r="O69"/>
  <c r="T69" s="1"/>
  <c r="P67"/>
  <c r="O67"/>
  <c r="T67" s="1"/>
  <c r="P65"/>
  <c r="O65"/>
  <c r="T65" s="1"/>
  <c r="P63"/>
  <c r="O63"/>
  <c r="T63" s="1"/>
  <c r="P61"/>
  <c r="O61"/>
  <c r="T61" s="1"/>
  <c r="P59"/>
  <c r="O59"/>
  <c r="T59" s="1"/>
  <c r="P57"/>
  <c r="O57"/>
  <c r="T57" s="1"/>
  <c r="P55"/>
  <c r="O55"/>
  <c r="T55" s="1"/>
  <c r="P53"/>
  <c r="O53"/>
  <c r="T53" s="1"/>
  <c r="P51"/>
  <c r="O51"/>
  <c r="T51" s="1"/>
  <c r="P49"/>
  <c r="O49"/>
  <c r="T49" s="1"/>
  <c r="P47"/>
  <c r="O47"/>
  <c r="T47" s="1"/>
  <c r="P45"/>
  <c r="O45"/>
  <c r="T45" s="1"/>
  <c r="P43"/>
  <c r="O43"/>
  <c r="T43" s="1"/>
  <c r="P41"/>
  <c r="O41"/>
  <c r="T41" s="1"/>
  <c r="P39"/>
  <c r="O39"/>
  <c r="T39" s="1"/>
  <c r="P37"/>
  <c r="O37"/>
  <c r="T37" s="1"/>
  <c r="P35"/>
  <c r="O35"/>
  <c r="T35" s="1"/>
  <c r="P33"/>
  <c r="O33"/>
  <c r="T33" s="1"/>
  <c r="P31"/>
  <c r="O31"/>
  <c r="T31" s="1"/>
  <c r="P29"/>
  <c r="O29"/>
  <c r="T29" s="1"/>
  <c r="P27"/>
  <c r="O27"/>
  <c r="T27" s="1"/>
  <c r="P25"/>
  <c r="O25"/>
  <c r="T25" s="1"/>
  <c r="P23"/>
  <c r="O23"/>
  <c r="T23" s="1"/>
  <c r="P21"/>
  <c r="O21"/>
  <c r="T21" s="1"/>
  <c r="P19"/>
  <c r="O19"/>
  <c r="T19" s="1"/>
  <c r="O17"/>
  <c r="P17"/>
  <c r="O15"/>
  <c r="P15"/>
  <c r="O13"/>
  <c r="P13"/>
  <c r="O11"/>
  <c r="P11"/>
  <c r="O9"/>
  <c r="P9"/>
  <c r="O7"/>
  <c r="P7"/>
  <c r="T7" s="1"/>
  <c r="P6"/>
  <c r="O6"/>
  <c r="T6" s="1"/>
  <c r="O104"/>
  <c r="P104"/>
  <c r="O102"/>
  <c r="P102"/>
  <c r="O100"/>
  <c r="P100"/>
  <c r="O98"/>
  <c r="P98"/>
  <c r="O96"/>
  <c r="P96"/>
  <c r="O94"/>
  <c r="P94"/>
  <c r="O92"/>
  <c r="P92"/>
  <c r="O90"/>
  <c r="P90"/>
  <c r="O88"/>
  <c r="P88"/>
  <c r="O86"/>
  <c r="P86"/>
  <c r="O84"/>
  <c r="P84"/>
  <c r="O82"/>
  <c r="P82"/>
  <c r="O80"/>
  <c r="P80"/>
  <c r="O78"/>
  <c r="P78"/>
  <c r="O76"/>
  <c r="P76"/>
  <c r="O74"/>
  <c r="P74"/>
  <c r="O72"/>
  <c r="P72"/>
  <c r="O70"/>
  <c r="P70"/>
  <c r="O68"/>
  <c r="P68"/>
  <c r="O66"/>
  <c r="P66"/>
  <c r="O64"/>
  <c r="P64"/>
  <c r="O62"/>
  <c r="P62"/>
  <c r="O60"/>
  <c r="P60"/>
  <c r="O58"/>
  <c r="P58"/>
  <c r="O56"/>
  <c r="P56"/>
  <c r="O54"/>
  <c r="P54"/>
  <c r="O52"/>
  <c r="P52"/>
  <c r="O50"/>
  <c r="P50"/>
  <c r="O48"/>
  <c r="P48"/>
  <c r="O46"/>
  <c r="P46"/>
  <c r="O44"/>
  <c r="P44"/>
  <c r="O42"/>
  <c r="P42"/>
  <c r="O40"/>
  <c r="P40"/>
  <c r="O38"/>
  <c r="P38"/>
  <c r="O36"/>
  <c r="P36"/>
  <c r="O34"/>
  <c r="P34"/>
  <c r="O32"/>
  <c r="P32"/>
  <c r="O30"/>
  <c r="P30"/>
  <c r="O28"/>
  <c r="P28"/>
  <c r="O26"/>
  <c r="P26"/>
  <c r="O24"/>
  <c r="P24"/>
  <c r="O22"/>
  <c r="P22"/>
  <c r="O20"/>
  <c r="P20"/>
  <c r="O18"/>
  <c r="P18"/>
  <c r="O16"/>
  <c r="P16"/>
  <c r="O14"/>
  <c r="P14"/>
  <c r="O12"/>
  <c r="P12"/>
  <c r="O10"/>
  <c r="P10"/>
  <c r="O8"/>
  <c r="P8"/>
  <c r="P107" s="1"/>
  <c r="O107" l="1"/>
  <c r="H10" s="1"/>
  <c r="H12" s="1"/>
  <c r="T8"/>
  <c r="T10"/>
  <c r="T103"/>
  <c r="T105"/>
  <c r="T12"/>
  <c r="T14"/>
  <c r="T16"/>
  <c r="T18"/>
  <c r="T20"/>
  <c r="T22"/>
  <c r="T24"/>
  <c r="T26"/>
  <c r="T28"/>
  <c r="T30"/>
  <c r="T32"/>
  <c r="T34"/>
  <c r="T36"/>
  <c r="T38"/>
  <c r="T40"/>
  <c r="T42"/>
  <c r="T44"/>
  <c r="T46"/>
  <c r="T48"/>
  <c r="T50"/>
  <c r="T52"/>
  <c r="T54"/>
  <c r="T56"/>
  <c r="T58"/>
  <c r="T60"/>
  <c r="T62"/>
  <c r="T64"/>
  <c r="T66"/>
  <c r="T68"/>
  <c r="T70"/>
  <c r="T72"/>
  <c r="T74"/>
  <c r="T76"/>
  <c r="T78"/>
  <c r="T80"/>
  <c r="T82"/>
  <c r="T84"/>
  <c r="T86"/>
  <c r="T88"/>
  <c r="T90"/>
  <c r="T92"/>
  <c r="T94"/>
  <c r="T96"/>
  <c r="T98"/>
  <c r="T100"/>
  <c r="T102"/>
  <c r="T104"/>
  <c r="T9"/>
  <c r="T11"/>
  <c r="T13"/>
  <c r="T15"/>
  <c r="T17"/>
  <c r="T107" l="1"/>
  <c r="H19" s="1"/>
  <c r="H22" s="1"/>
</calcChain>
</file>

<file path=xl/sharedStrings.xml><?xml version="1.0" encoding="utf-8"?>
<sst xmlns="http://schemas.openxmlformats.org/spreadsheetml/2006/main" count="47" uniqueCount="41">
  <si>
    <t>Efterfrågan per år</t>
  </si>
  <si>
    <t>Ordersär-kostnader</t>
  </si>
  <si>
    <t>Pris per styck</t>
  </si>
  <si>
    <t>Lagerhållningsfaktor</t>
  </si>
  <si>
    <t>Gemensam ordersärkostnad</t>
  </si>
  <si>
    <t>Artikelnummer</t>
  </si>
  <si>
    <t>Maila stig-arne.mattsson@swipnet.se om det uppstår problem.</t>
  </si>
  <si>
    <t>Lagerstyrningsakademin</t>
  </si>
  <si>
    <t>Cell H4:  Gemensam ordersärkostnad. Om man kan använda samma ordersärkostnad för flera artiklar kan den anges här och man behöver inte registrera några uppgifter i kolumn C</t>
  </si>
  <si>
    <t>Obligatoriska uppgifter</t>
  </si>
  <si>
    <t>Kolumn C:   Uppskattad ordersärkostnad, dvs kostnad för att genom föra en orderprocess från beställning till leverans och inläggning i lager. Obligatorisk uppgift om Cell H4 inte fyllts i</t>
  </si>
  <si>
    <t>Använd orderkvantitet</t>
  </si>
  <si>
    <t>Kapitalbindning med EOK  -  Dataunderlag</t>
  </si>
  <si>
    <t>Kapitalbindning med EOK  -  Resultat</t>
  </si>
  <si>
    <t>Ekonomisk orderkvantitet</t>
  </si>
  <si>
    <t>Kapitalbindning  med</t>
  </si>
  <si>
    <t>använda orderkvantiteter</t>
  </si>
  <si>
    <t>ekonomiska orderkvantiteter</t>
  </si>
  <si>
    <t>Skillnad i kapitalbindning i %</t>
  </si>
  <si>
    <t>Lagerstyrningskostnader  med</t>
  </si>
  <si>
    <t>kostnader i %</t>
  </si>
  <si>
    <t>Skillnad i lagerstyrnings-</t>
  </si>
  <si>
    <t>EOK</t>
  </si>
  <si>
    <t>Kapitalbindning EOK</t>
  </si>
  <si>
    <t>Antal order per år med EOK</t>
  </si>
  <si>
    <t>Antal order per år med använd OK</t>
  </si>
  <si>
    <t>Ordersär-kostnad</t>
  </si>
  <si>
    <t>Kapitalbindning använd OK</t>
  </si>
  <si>
    <t>Lagerstyrningskost-nad använd OK</t>
  </si>
  <si>
    <t>Lagerstyrningskost-nad EOK</t>
  </si>
  <si>
    <t>I blad 'Data' kan du registrera de datauppgifter som krävs för att utföra beräkningarna. De uppgifter som finns där redan är endast exempel för att illustrera användningen av analysmodellen och kan tas bort.</t>
  </si>
  <si>
    <t xml:space="preserve">Kolumn E:   Använd orderkvantitet </t>
  </si>
  <si>
    <t xml:space="preserve">© Stig-Arne Mattsson  </t>
  </si>
  <si>
    <t>Cell C4:  Lagerhållningsfaktorn i procent</t>
  </si>
  <si>
    <t>Kolumn B:   Uppskattad efterfrågan i styck per år</t>
  </si>
  <si>
    <t>Kolumn D:   Pris per styck</t>
  </si>
  <si>
    <t>I blad 'Resultat' visas de använda och de beräknade ekonomiska orderkvantiteterna. Dessutom visas hur stor kapitalbindningen respektive lagerstyrningskostnaderna blir med de båda orderkvantiteterna samt skillnaderna mellan dem i procent.</t>
  </si>
  <si>
    <t>Avsikten med "Analysera hur kapitalbindning och lagerstyrningskostnader förändras av att använda ekonomisk orderkvantitet" är att illustrera vad det skulle innebära att använda den så kallade kvadratrotsformeln för att beräkna ekonomiskt optimal orderkvantitet i stället för att använda manuellt bedömda eller på andra sätt beräknade orderkvantiteter. Jämförelsen avser summa kapitalbindning i omsättningslager och summa lagerstyrningskostnader. Med lagerstyrningskostnader avses summan av lagerhållningskostnader och ordersärkostnader.</t>
  </si>
  <si>
    <t>Nedan beskrivs hur du kan använda analysmetoden på ett stickprov på upp till 100 artiklar. Mer detaljerade anvisningar om ekonomiska orderkvantiteter, dess egenskaper och hur de kan användas finns i Handbok i materialstyrning, avsnitt D12, som kan laddas ner på den här hemsidan.</t>
  </si>
  <si>
    <t xml:space="preserve">                                   Analysera hur kapitalbindning och lagerstyrningskostnader</t>
  </si>
  <si>
    <t xml:space="preserve">                                   förändras av att använda ekonomisk orderkvantitet</t>
  </si>
</sst>
</file>

<file path=xl/styles.xml><?xml version="1.0" encoding="utf-8"?>
<styleSheet xmlns="http://schemas.openxmlformats.org/spreadsheetml/2006/main">
  <numFmts count="1">
    <numFmt numFmtId="164" formatCode="0.0"/>
  </numFmts>
  <fonts count="6">
    <font>
      <sz val="11"/>
      <color theme="1"/>
      <name val="Calibri"/>
      <family val="2"/>
      <scheme val="minor"/>
    </font>
    <font>
      <sz val="20"/>
      <color theme="1"/>
      <name val="Calibri"/>
      <family val="2"/>
      <scheme val="minor"/>
    </font>
    <font>
      <sz val="12"/>
      <color theme="1"/>
      <name val="Calibri"/>
      <family val="2"/>
      <scheme val="minor"/>
    </font>
    <font>
      <sz val="12"/>
      <name val="Arial"/>
      <family val="2"/>
    </font>
    <font>
      <i/>
      <sz val="14"/>
      <color theme="1"/>
      <name val="Calibri"/>
      <family val="2"/>
      <scheme val="minor"/>
    </font>
    <font>
      <sz val="11"/>
      <color theme="1"/>
      <name val="Calibri"/>
      <family val="2"/>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1">
    <xf numFmtId="0" fontId="0" fillId="0" borderId="0"/>
  </cellStyleXfs>
  <cellXfs count="16">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3" borderId="0" xfId="0" applyFill="1"/>
    <xf numFmtId="0" fontId="0" fillId="0" borderId="0" xfId="0" applyAlignment="1">
      <alignment wrapText="1"/>
    </xf>
    <xf numFmtId="0" fontId="2" fillId="0" borderId="0" xfId="0" applyFont="1" applyAlignment="1">
      <alignment wrapText="1"/>
    </xf>
    <xf numFmtId="0" fontId="4" fillId="0" borderId="0" xfId="0" applyFont="1"/>
    <xf numFmtId="0" fontId="0" fillId="0" borderId="0" xfId="0" applyFill="1"/>
    <xf numFmtId="0" fontId="0" fillId="4" borderId="0" xfId="0" applyFill="1"/>
    <xf numFmtId="0" fontId="0" fillId="4" borderId="0" xfId="0" applyFill="1" applyAlignment="1">
      <alignment wrapText="1"/>
    </xf>
    <xf numFmtId="1" fontId="0" fillId="0" borderId="0" xfId="0" applyNumberFormat="1"/>
    <xf numFmtId="164" fontId="0" fillId="0" borderId="0" xfId="0" applyNumberFormat="1"/>
    <xf numFmtId="3" fontId="0" fillId="0" borderId="0" xfId="0" applyNumberFormat="1"/>
    <xf numFmtId="0" fontId="5" fillId="0" borderId="0" xfId="0"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xdr:rowOff>
    </xdr:from>
    <xdr:to>
      <xdr:col>1</xdr:col>
      <xdr:colOff>1885950</xdr:colOff>
      <xdr:row>3</xdr:row>
      <xdr:rowOff>323850</xdr:rowOff>
    </xdr:to>
    <xdr:grpSp>
      <xdr:nvGrpSpPr>
        <xdr:cNvPr id="21" name="Grupp 20"/>
        <xdr:cNvGrpSpPr/>
      </xdr:nvGrpSpPr>
      <xdr:grpSpPr>
        <a:xfrm>
          <a:off x="304800" y="190501"/>
          <a:ext cx="1885950" cy="847724"/>
          <a:chOff x="1907704" y="1352104"/>
          <a:chExt cx="5040560" cy="2220912"/>
        </a:xfrm>
      </xdr:grpSpPr>
      <xdr:sp macro="" textlink="">
        <xdr:nvSpPr>
          <xdr:cNvPr id="22"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23"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24" name="Group 67"/>
          <xdr:cNvGrpSpPr>
            <a:grpSpLocks/>
          </xdr:cNvGrpSpPr>
        </xdr:nvGrpSpPr>
        <xdr:grpSpPr bwMode="auto">
          <a:xfrm>
            <a:off x="2268538" y="1773224"/>
            <a:ext cx="4148138" cy="1430333"/>
            <a:chOff x="1480" y="1960"/>
            <a:chExt cx="2928" cy="1010"/>
          </a:xfrm>
        </xdr:grpSpPr>
        <xdr:grpSp>
          <xdr:nvGrpSpPr>
            <xdr:cNvPr id="26" name="Group 68"/>
            <xdr:cNvGrpSpPr>
              <a:grpSpLocks/>
            </xdr:cNvGrpSpPr>
          </xdr:nvGrpSpPr>
          <xdr:grpSpPr bwMode="auto">
            <a:xfrm>
              <a:off x="1519" y="2056"/>
              <a:ext cx="2889" cy="832"/>
              <a:chOff x="1972" y="955"/>
              <a:chExt cx="1970" cy="1147"/>
            </a:xfrm>
          </xdr:grpSpPr>
          <xdr:sp macro="" textlink="">
            <xdr:nvSpPr>
              <xdr:cNvPr id="38"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39"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27"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28"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29"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0"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1"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2"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3"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4"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5"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6"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7"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25"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3:B25"/>
  <sheetViews>
    <sheetView tabSelected="1" topLeftCell="A2" workbookViewId="0">
      <selection activeCell="B5" sqref="B5"/>
    </sheetView>
  </sheetViews>
  <sheetFormatPr defaultRowHeight="15"/>
  <cols>
    <col min="1" max="1" width="4.5703125" customWidth="1"/>
    <col min="2" max="2" width="87.5703125" customWidth="1"/>
  </cols>
  <sheetData>
    <row r="3" spans="2:2" ht="26.25">
      <c r="B3" s="1" t="s">
        <v>39</v>
      </c>
    </row>
    <row r="4" spans="2:2" s="1" customFormat="1" ht="26.25">
      <c r="B4" s="1" t="s">
        <v>40</v>
      </c>
    </row>
    <row r="5" spans="2:2" ht="18.75">
      <c r="B5" s="8" t="s">
        <v>7</v>
      </c>
    </row>
    <row r="6" spans="2:2" ht="18.75">
      <c r="B6" s="8"/>
    </row>
    <row r="8" spans="2:2" ht="110.25">
      <c r="B8" s="7" t="s">
        <v>37</v>
      </c>
    </row>
    <row r="10" spans="2:2" ht="60">
      <c r="B10" s="6" t="s">
        <v>38</v>
      </c>
    </row>
    <row r="11" spans="2:2">
      <c r="B11" s="6"/>
    </row>
    <row r="12" spans="2:2" ht="45">
      <c r="B12" s="6" t="s">
        <v>30</v>
      </c>
    </row>
    <row r="13" spans="2:2">
      <c r="B13" s="6"/>
    </row>
    <row r="14" spans="2:2">
      <c r="B14" t="s">
        <v>33</v>
      </c>
    </row>
    <row r="15" spans="2:2" ht="30">
      <c r="B15" s="6" t="s">
        <v>8</v>
      </c>
    </row>
    <row r="16" spans="2:2">
      <c r="B16" s="6" t="s">
        <v>34</v>
      </c>
    </row>
    <row r="17" spans="2:2" ht="30">
      <c r="B17" s="6" t="s">
        <v>10</v>
      </c>
    </row>
    <row r="18" spans="2:2">
      <c r="B18" s="6" t="s">
        <v>35</v>
      </c>
    </row>
    <row r="19" spans="2:2">
      <c r="B19" s="6" t="s">
        <v>31</v>
      </c>
    </row>
    <row r="21" spans="2:2" ht="45">
      <c r="B21" s="6" t="s">
        <v>36</v>
      </c>
    </row>
    <row r="23" spans="2:2">
      <c r="B23" s="6" t="s">
        <v>6</v>
      </c>
    </row>
    <row r="25" spans="2:2">
      <c r="B25" s="15" t="s">
        <v>32</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H207"/>
  <sheetViews>
    <sheetView workbookViewId="0"/>
  </sheetViews>
  <sheetFormatPr defaultRowHeight="15"/>
  <cols>
    <col min="1" max="1" width="15.5703125" customWidth="1"/>
    <col min="2" max="2" width="11" customWidth="1"/>
    <col min="3" max="3" width="10.42578125" customWidth="1"/>
    <col min="4" max="4" width="13.28515625" customWidth="1"/>
    <col min="5" max="5" width="14.140625" customWidth="1"/>
  </cols>
  <sheetData>
    <row r="2" spans="1:8" ht="15.75">
      <c r="A2" s="2" t="s">
        <v>12</v>
      </c>
      <c r="B2" s="3"/>
      <c r="C2" s="3"/>
      <c r="D2" s="3"/>
      <c r="E2" s="9"/>
      <c r="F2" s="10" t="s">
        <v>9</v>
      </c>
      <c r="G2" s="10"/>
      <c r="H2" s="10"/>
    </row>
    <row r="4" spans="1:8">
      <c r="A4" t="s">
        <v>3</v>
      </c>
      <c r="C4" s="10">
        <v>25</v>
      </c>
      <c r="E4" t="s">
        <v>4</v>
      </c>
      <c r="H4" s="5">
        <v>250</v>
      </c>
    </row>
    <row r="6" spans="1:8" ht="30">
      <c r="A6" s="4" t="s">
        <v>5</v>
      </c>
      <c r="B6" s="11" t="s">
        <v>0</v>
      </c>
      <c r="C6" s="11" t="s">
        <v>1</v>
      </c>
      <c r="D6" s="10" t="s">
        <v>2</v>
      </c>
      <c r="E6" s="11" t="s">
        <v>11</v>
      </c>
    </row>
    <row r="8" spans="1:8">
      <c r="A8">
        <v>1</v>
      </c>
      <c r="B8" s="12">
        <v>1967.92</v>
      </c>
      <c r="C8" s="12"/>
      <c r="D8" s="12">
        <v>98</v>
      </c>
      <c r="E8" s="12">
        <v>238</v>
      </c>
    </row>
    <row r="9" spans="1:8">
      <c r="A9">
        <v>2</v>
      </c>
      <c r="B9" s="12">
        <v>145.6</v>
      </c>
      <c r="C9" s="12"/>
      <c r="D9" s="12">
        <v>2022</v>
      </c>
      <c r="E9" s="12">
        <v>19</v>
      </c>
    </row>
    <row r="10" spans="1:8">
      <c r="A10">
        <v>3</v>
      </c>
      <c r="B10" s="12">
        <v>164.16</v>
      </c>
      <c r="C10" s="12"/>
      <c r="D10" s="12">
        <v>6700</v>
      </c>
      <c r="E10" s="12">
        <v>21</v>
      </c>
    </row>
    <row r="11" spans="1:8">
      <c r="A11">
        <v>4</v>
      </c>
      <c r="B11" s="12">
        <v>2959.36</v>
      </c>
      <c r="C11" s="12"/>
      <c r="D11" s="12">
        <v>148</v>
      </c>
      <c r="E11" s="12">
        <v>357</v>
      </c>
    </row>
    <row r="12" spans="1:8">
      <c r="A12">
        <v>5</v>
      </c>
      <c r="B12" s="12">
        <v>2167.2399999999998</v>
      </c>
      <c r="C12" s="12"/>
      <c r="D12" s="12">
        <v>535</v>
      </c>
      <c r="E12" s="12">
        <v>262</v>
      </c>
    </row>
    <row r="13" spans="1:8">
      <c r="A13">
        <v>6</v>
      </c>
      <c r="B13" s="12">
        <v>37.200000000000003</v>
      </c>
      <c r="C13" s="12"/>
      <c r="D13" s="12">
        <v>1518</v>
      </c>
      <c r="E13" s="12">
        <v>6</v>
      </c>
    </row>
    <row r="14" spans="1:8">
      <c r="A14">
        <v>7</v>
      </c>
      <c r="B14" s="12">
        <v>627.79999999999995</v>
      </c>
      <c r="C14" s="12"/>
      <c r="D14" s="12">
        <v>56</v>
      </c>
      <c r="E14" s="12">
        <v>77</v>
      </c>
    </row>
    <row r="15" spans="1:8">
      <c r="A15">
        <v>8</v>
      </c>
      <c r="B15" s="12">
        <v>131.4</v>
      </c>
      <c r="C15" s="12"/>
      <c r="D15" s="12">
        <v>420</v>
      </c>
      <c r="E15" s="12">
        <v>17</v>
      </c>
    </row>
    <row r="16" spans="1:8">
      <c r="A16">
        <v>9</v>
      </c>
      <c r="B16" s="12">
        <v>140.19999999999999</v>
      </c>
      <c r="C16" s="12"/>
      <c r="D16" s="12">
        <v>358</v>
      </c>
      <c r="E16" s="12">
        <v>18</v>
      </c>
    </row>
    <row r="17" spans="1:5">
      <c r="A17">
        <v>10</v>
      </c>
      <c r="B17" s="12">
        <v>1192.68</v>
      </c>
      <c r="C17" s="12"/>
      <c r="D17" s="12">
        <v>17</v>
      </c>
      <c r="E17" s="12">
        <v>145</v>
      </c>
    </row>
    <row r="18" spans="1:5">
      <c r="A18">
        <v>11</v>
      </c>
      <c r="B18" s="12">
        <v>160.72</v>
      </c>
      <c r="C18" s="12"/>
      <c r="D18" s="12">
        <v>106</v>
      </c>
      <c r="E18" s="12">
        <v>21</v>
      </c>
    </row>
    <row r="19" spans="1:5">
      <c r="A19">
        <v>12</v>
      </c>
      <c r="B19" s="12">
        <v>9.84</v>
      </c>
      <c r="C19" s="12"/>
      <c r="D19" s="12">
        <v>4920</v>
      </c>
      <c r="E19" s="12">
        <v>3</v>
      </c>
    </row>
    <row r="20" spans="1:5">
      <c r="A20">
        <v>13</v>
      </c>
      <c r="B20" s="12">
        <v>62.8</v>
      </c>
      <c r="C20" s="12"/>
      <c r="D20" s="12">
        <v>1256</v>
      </c>
      <c r="E20" s="12">
        <v>9</v>
      </c>
    </row>
    <row r="21" spans="1:5">
      <c r="A21">
        <v>14</v>
      </c>
      <c r="B21" s="12">
        <v>384.76</v>
      </c>
      <c r="C21" s="12"/>
      <c r="D21" s="12">
        <v>182</v>
      </c>
      <c r="E21" s="12">
        <v>48</v>
      </c>
    </row>
    <row r="22" spans="1:5">
      <c r="A22">
        <v>15</v>
      </c>
      <c r="B22" s="12">
        <v>106.68</v>
      </c>
      <c r="C22" s="12"/>
      <c r="D22" s="12">
        <v>948</v>
      </c>
      <c r="E22" s="12">
        <v>14</v>
      </c>
    </row>
    <row r="23" spans="1:5">
      <c r="A23">
        <v>16</v>
      </c>
      <c r="B23" s="12">
        <v>266.2</v>
      </c>
      <c r="C23" s="12"/>
      <c r="D23" s="12">
        <v>231</v>
      </c>
      <c r="E23" s="12">
        <v>33</v>
      </c>
    </row>
    <row r="24" spans="1:5">
      <c r="A24">
        <v>17</v>
      </c>
      <c r="B24" s="12">
        <v>118.48</v>
      </c>
      <c r="C24" s="12"/>
      <c r="D24" s="12">
        <v>1958</v>
      </c>
      <c r="E24" s="12">
        <v>16</v>
      </c>
    </row>
    <row r="25" spans="1:5">
      <c r="A25">
        <v>18</v>
      </c>
      <c r="B25" s="12">
        <v>22</v>
      </c>
      <c r="C25" s="12"/>
      <c r="D25" s="12">
        <v>440</v>
      </c>
      <c r="E25" s="12">
        <v>4</v>
      </c>
    </row>
    <row r="26" spans="1:5">
      <c r="A26">
        <v>19</v>
      </c>
      <c r="B26" s="12">
        <v>263</v>
      </c>
      <c r="C26" s="12"/>
      <c r="D26" s="12">
        <v>406</v>
      </c>
      <c r="E26" s="12">
        <v>33</v>
      </c>
    </row>
    <row r="27" spans="1:5">
      <c r="A27">
        <v>20</v>
      </c>
      <c r="B27" s="12">
        <v>4</v>
      </c>
      <c r="C27" s="12"/>
      <c r="D27" s="12">
        <v>8000</v>
      </c>
      <c r="E27" s="12">
        <v>2</v>
      </c>
    </row>
    <row r="28" spans="1:5">
      <c r="A28">
        <v>21</v>
      </c>
      <c r="B28" s="12">
        <v>37.76</v>
      </c>
      <c r="C28" s="12"/>
      <c r="D28" s="12">
        <v>336</v>
      </c>
      <c r="E28" s="12">
        <v>6</v>
      </c>
    </row>
    <row r="29" spans="1:5">
      <c r="A29">
        <v>22</v>
      </c>
      <c r="B29" s="12">
        <v>74.56</v>
      </c>
      <c r="C29" s="12"/>
      <c r="D29" s="12">
        <v>1036</v>
      </c>
      <c r="E29" s="12">
        <v>10</v>
      </c>
    </row>
    <row r="30" spans="1:5">
      <c r="A30">
        <v>23</v>
      </c>
      <c r="B30" s="12">
        <v>145.63999999999999</v>
      </c>
      <c r="C30" s="12"/>
      <c r="D30" s="12">
        <v>660</v>
      </c>
      <c r="E30" s="12">
        <v>19</v>
      </c>
    </row>
    <row r="31" spans="1:5">
      <c r="A31">
        <v>24</v>
      </c>
      <c r="B31" s="12">
        <v>101.4</v>
      </c>
      <c r="C31" s="12"/>
      <c r="D31" s="12">
        <v>2028</v>
      </c>
      <c r="E31" s="12">
        <v>14</v>
      </c>
    </row>
    <row r="32" spans="1:5">
      <c r="A32">
        <v>25</v>
      </c>
      <c r="B32" s="12">
        <v>62.4</v>
      </c>
      <c r="C32" s="12"/>
      <c r="D32" s="12">
        <v>1248</v>
      </c>
      <c r="E32" s="12">
        <v>9</v>
      </c>
    </row>
    <row r="33" spans="1:5">
      <c r="A33">
        <v>26</v>
      </c>
      <c r="B33" s="12">
        <v>9.7200000000000006</v>
      </c>
      <c r="C33" s="12"/>
      <c r="D33" s="12">
        <v>4860</v>
      </c>
      <c r="E33" s="12">
        <v>3</v>
      </c>
    </row>
    <row r="34" spans="1:5">
      <c r="A34">
        <v>27</v>
      </c>
      <c r="B34" s="12">
        <v>3</v>
      </c>
      <c r="C34" s="12"/>
      <c r="D34" s="12">
        <v>6000</v>
      </c>
      <c r="E34" s="12">
        <v>2</v>
      </c>
    </row>
    <row r="35" spans="1:5">
      <c r="A35">
        <v>28</v>
      </c>
      <c r="B35" s="12">
        <v>1359.84</v>
      </c>
      <c r="C35" s="12"/>
      <c r="D35" s="12">
        <v>12</v>
      </c>
      <c r="E35" s="12">
        <v>165</v>
      </c>
    </row>
    <row r="36" spans="1:5">
      <c r="A36">
        <v>29</v>
      </c>
      <c r="B36" s="12">
        <v>7.64</v>
      </c>
      <c r="C36" s="12"/>
      <c r="D36" s="12">
        <v>3820</v>
      </c>
      <c r="E36" s="12">
        <v>2</v>
      </c>
    </row>
    <row r="37" spans="1:5">
      <c r="A37">
        <v>30</v>
      </c>
      <c r="B37" s="12">
        <v>1265.4000000000001</v>
      </c>
      <c r="C37" s="12"/>
      <c r="D37" s="12">
        <v>78</v>
      </c>
      <c r="E37" s="12">
        <v>153</v>
      </c>
    </row>
    <row r="38" spans="1:5">
      <c r="A38">
        <v>31</v>
      </c>
      <c r="B38" s="12">
        <v>14</v>
      </c>
      <c r="C38" s="12"/>
      <c r="D38" s="12">
        <v>3111</v>
      </c>
      <c r="E38" s="12">
        <v>3</v>
      </c>
    </row>
    <row r="39" spans="1:5">
      <c r="A39">
        <v>32</v>
      </c>
      <c r="B39" s="12">
        <v>588.4</v>
      </c>
      <c r="C39" s="12"/>
      <c r="D39" s="12">
        <v>82</v>
      </c>
      <c r="E39" s="12">
        <v>72</v>
      </c>
    </row>
    <row r="40" spans="1:5">
      <c r="A40">
        <v>33</v>
      </c>
      <c r="B40" s="12">
        <v>793.28</v>
      </c>
      <c r="C40" s="12"/>
      <c r="D40" s="12">
        <v>248</v>
      </c>
      <c r="E40" s="12">
        <v>97</v>
      </c>
    </row>
    <row r="41" spans="1:5">
      <c r="A41">
        <v>34</v>
      </c>
      <c r="B41" s="12">
        <v>2110.88</v>
      </c>
      <c r="C41" s="12"/>
      <c r="D41" s="12">
        <v>29</v>
      </c>
      <c r="E41" s="12">
        <v>255</v>
      </c>
    </row>
    <row r="42" spans="1:5">
      <c r="A42">
        <v>35</v>
      </c>
      <c r="B42" s="12">
        <v>2466.08</v>
      </c>
      <c r="C42" s="12"/>
      <c r="D42" s="12">
        <v>29</v>
      </c>
      <c r="E42" s="12">
        <v>297</v>
      </c>
    </row>
    <row r="43" spans="1:5">
      <c r="A43">
        <v>36</v>
      </c>
      <c r="B43" s="12">
        <v>1309.3599999999999</v>
      </c>
      <c r="C43" s="12"/>
      <c r="D43" s="12">
        <v>21</v>
      </c>
      <c r="E43" s="12">
        <v>159</v>
      </c>
    </row>
    <row r="44" spans="1:5">
      <c r="A44">
        <v>37</v>
      </c>
      <c r="B44" s="12">
        <v>201.24</v>
      </c>
      <c r="C44" s="12"/>
      <c r="D44" s="12">
        <v>95</v>
      </c>
      <c r="E44" s="12">
        <v>26</v>
      </c>
    </row>
    <row r="45" spans="1:5">
      <c r="A45">
        <v>38</v>
      </c>
      <c r="B45" s="12">
        <v>1331.2</v>
      </c>
      <c r="C45" s="12"/>
      <c r="D45" s="12">
        <v>19</v>
      </c>
      <c r="E45" s="12">
        <v>161</v>
      </c>
    </row>
    <row r="46" spans="1:5">
      <c r="A46">
        <v>39</v>
      </c>
      <c r="B46" s="12">
        <v>63.88</v>
      </c>
      <c r="C46" s="12"/>
      <c r="D46" s="12">
        <v>1996</v>
      </c>
      <c r="E46" s="12">
        <v>9</v>
      </c>
    </row>
    <row r="47" spans="1:5">
      <c r="A47">
        <v>40</v>
      </c>
      <c r="B47" s="12">
        <v>292.12</v>
      </c>
      <c r="C47" s="12"/>
      <c r="D47" s="12">
        <v>243</v>
      </c>
      <c r="E47" s="12">
        <v>37</v>
      </c>
    </row>
    <row r="48" spans="1:5">
      <c r="A48">
        <v>41</v>
      </c>
      <c r="B48" s="12">
        <v>329.8</v>
      </c>
      <c r="C48" s="12"/>
      <c r="D48" s="12">
        <v>538</v>
      </c>
      <c r="E48" s="12">
        <v>41</v>
      </c>
    </row>
    <row r="49" spans="1:5">
      <c r="A49">
        <v>42</v>
      </c>
      <c r="B49" s="12">
        <v>2560.6799999999998</v>
      </c>
      <c r="C49" s="12"/>
      <c r="D49" s="12">
        <v>10</v>
      </c>
      <c r="E49" s="12">
        <v>309</v>
      </c>
    </row>
    <row r="50" spans="1:5">
      <c r="A50">
        <v>43</v>
      </c>
      <c r="B50" s="12">
        <v>716</v>
      </c>
      <c r="C50" s="12"/>
      <c r="D50" s="12">
        <v>64</v>
      </c>
      <c r="E50" s="12">
        <v>87</v>
      </c>
    </row>
    <row r="51" spans="1:5">
      <c r="A51">
        <v>44</v>
      </c>
      <c r="B51" s="12">
        <v>147.63999999999999</v>
      </c>
      <c r="C51" s="12"/>
      <c r="D51" s="12">
        <v>134</v>
      </c>
      <c r="E51" s="12">
        <v>19</v>
      </c>
    </row>
    <row r="52" spans="1:5">
      <c r="A52">
        <v>45</v>
      </c>
      <c r="B52" s="12">
        <v>213.04</v>
      </c>
      <c r="C52" s="12"/>
      <c r="D52" s="12">
        <v>101</v>
      </c>
      <c r="E52" s="12">
        <v>27</v>
      </c>
    </row>
    <row r="53" spans="1:5">
      <c r="A53">
        <v>46</v>
      </c>
      <c r="B53" s="12">
        <v>298.95999999999998</v>
      </c>
      <c r="C53" s="12"/>
      <c r="D53" s="12">
        <v>260</v>
      </c>
      <c r="E53" s="12">
        <v>37</v>
      </c>
    </row>
    <row r="54" spans="1:5">
      <c r="A54">
        <v>47</v>
      </c>
      <c r="B54" s="12">
        <v>87.6</v>
      </c>
      <c r="C54" s="12"/>
      <c r="D54" s="12">
        <v>1752</v>
      </c>
      <c r="E54" s="12">
        <v>12</v>
      </c>
    </row>
    <row r="55" spans="1:5">
      <c r="A55">
        <v>48</v>
      </c>
      <c r="B55" s="12">
        <v>149.24</v>
      </c>
      <c r="C55" s="12"/>
      <c r="D55" s="12">
        <v>355</v>
      </c>
      <c r="E55" s="12">
        <v>19</v>
      </c>
    </row>
    <row r="56" spans="1:5">
      <c r="A56">
        <v>49</v>
      </c>
      <c r="B56" s="12">
        <v>342.2</v>
      </c>
      <c r="C56" s="12"/>
      <c r="D56" s="12">
        <v>388</v>
      </c>
      <c r="E56" s="12">
        <v>43</v>
      </c>
    </row>
    <row r="57" spans="1:5">
      <c r="A57">
        <v>50</v>
      </c>
      <c r="B57" s="12">
        <v>530.91999999999996</v>
      </c>
      <c r="C57" s="12"/>
      <c r="D57" s="12">
        <v>63</v>
      </c>
      <c r="E57" s="12">
        <v>65</v>
      </c>
    </row>
    <row r="58" spans="1:5">
      <c r="A58">
        <v>51</v>
      </c>
      <c r="B58" s="12">
        <v>340.96</v>
      </c>
      <c r="C58" s="12"/>
      <c r="D58" s="12">
        <v>189</v>
      </c>
      <c r="E58" s="12">
        <v>42</v>
      </c>
    </row>
    <row r="59" spans="1:5">
      <c r="A59">
        <v>52</v>
      </c>
      <c r="B59" s="12">
        <v>799.8</v>
      </c>
      <c r="C59" s="12"/>
      <c r="D59" s="12">
        <v>55</v>
      </c>
      <c r="E59" s="12">
        <v>97</v>
      </c>
    </row>
    <row r="60" spans="1:5">
      <c r="A60">
        <v>53</v>
      </c>
      <c r="B60" s="12">
        <v>1713.08</v>
      </c>
      <c r="C60" s="12"/>
      <c r="D60" s="12">
        <v>71</v>
      </c>
      <c r="E60" s="12">
        <v>207</v>
      </c>
    </row>
    <row r="61" spans="1:5">
      <c r="A61">
        <v>54</v>
      </c>
      <c r="B61" s="12">
        <v>259.39999999999998</v>
      </c>
      <c r="C61" s="12"/>
      <c r="D61" s="12">
        <v>144</v>
      </c>
      <c r="E61" s="12">
        <v>33</v>
      </c>
    </row>
    <row r="62" spans="1:5">
      <c r="A62">
        <v>55</v>
      </c>
      <c r="B62" s="12">
        <v>4686.5200000000004</v>
      </c>
      <c r="C62" s="12"/>
      <c r="D62" s="12">
        <v>12</v>
      </c>
      <c r="E62" s="12">
        <v>564</v>
      </c>
    </row>
    <row r="63" spans="1:5">
      <c r="A63">
        <v>56</v>
      </c>
      <c r="B63" s="12">
        <v>550.91999999999996</v>
      </c>
      <c r="C63" s="12"/>
      <c r="D63" s="12">
        <v>153</v>
      </c>
      <c r="E63" s="12">
        <v>68</v>
      </c>
    </row>
    <row r="64" spans="1:5">
      <c r="A64">
        <v>57</v>
      </c>
      <c r="B64" s="12">
        <v>11.6</v>
      </c>
      <c r="C64" s="12"/>
      <c r="D64" s="12">
        <v>644</v>
      </c>
      <c r="E64" s="12">
        <v>3</v>
      </c>
    </row>
    <row r="65" spans="1:5">
      <c r="A65">
        <v>58</v>
      </c>
      <c r="B65" s="12">
        <v>341.48</v>
      </c>
      <c r="C65" s="12"/>
      <c r="D65" s="12">
        <v>68</v>
      </c>
      <c r="E65" s="12">
        <v>42</v>
      </c>
    </row>
    <row r="66" spans="1:5">
      <c r="A66">
        <v>59</v>
      </c>
      <c r="B66" s="12">
        <v>154.19999999999999</v>
      </c>
      <c r="C66" s="12"/>
      <c r="D66" s="12">
        <v>140</v>
      </c>
      <c r="E66" s="12">
        <v>20</v>
      </c>
    </row>
    <row r="67" spans="1:5">
      <c r="A67">
        <v>60</v>
      </c>
      <c r="B67" s="12">
        <v>344.24</v>
      </c>
      <c r="C67" s="12"/>
      <c r="D67" s="12">
        <v>35</v>
      </c>
      <c r="E67" s="12">
        <v>43</v>
      </c>
    </row>
    <row r="68" spans="1:5">
      <c r="A68">
        <v>61</v>
      </c>
      <c r="B68" s="12">
        <v>3377.08</v>
      </c>
      <c r="C68" s="12"/>
      <c r="D68" s="12">
        <v>12</v>
      </c>
      <c r="E68" s="12">
        <v>407</v>
      </c>
    </row>
    <row r="69" spans="1:5">
      <c r="A69">
        <v>62</v>
      </c>
      <c r="B69" s="12">
        <v>1741.84</v>
      </c>
      <c r="C69" s="12"/>
      <c r="D69" s="12">
        <v>23</v>
      </c>
      <c r="E69" s="12">
        <v>211</v>
      </c>
    </row>
    <row r="70" spans="1:5">
      <c r="A70">
        <v>63</v>
      </c>
      <c r="B70" s="12">
        <v>1285.5999999999999</v>
      </c>
      <c r="C70" s="12"/>
      <c r="D70" s="12">
        <v>27</v>
      </c>
      <c r="E70" s="12">
        <v>156</v>
      </c>
    </row>
    <row r="71" spans="1:5">
      <c r="A71">
        <v>64</v>
      </c>
      <c r="B71" s="12">
        <v>3292.8</v>
      </c>
      <c r="C71" s="12"/>
      <c r="D71" s="12">
        <v>18</v>
      </c>
      <c r="E71" s="12">
        <v>397</v>
      </c>
    </row>
    <row r="72" spans="1:5">
      <c r="A72">
        <v>65</v>
      </c>
      <c r="B72" s="12">
        <v>1825.88</v>
      </c>
      <c r="C72" s="12"/>
      <c r="D72" s="12">
        <v>28</v>
      </c>
      <c r="E72" s="12">
        <v>221</v>
      </c>
    </row>
    <row r="73" spans="1:5">
      <c r="A73">
        <v>66</v>
      </c>
      <c r="B73" s="12">
        <v>1448.88</v>
      </c>
      <c r="C73" s="12"/>
      <c r="D73" s="12">
        <v>34</v>
      </c>
      <c r="E73" s="12">
        <v>175</v>
      </c>
    </row>
    <row r="74" spans="1:5">
      <c r="A74">
        <v>67</v>
      </c>
      <c r="B74" s="12">
        <v>766.64</v>
      </c>
      <c r="C74" s="12"/>
      <c r="D74" s="12">
        <v>32</v>
      </c>
      <c r="E74" s="12">
        <v>93</v>
      </c>
    </row>
    <row r="75" spans="1:5">
      <c r="A75">
        <v>68</v>
      </c>
      <c r="B75" s="12">
        <v>1615.48</v>
      </c>
      <c r="C75" s="12"/>
      <c r="D75" s="12">
        <v>16</v>
      </c>
      <c r="E75" s="12">
        <v>195</v>
      </c>
    </row>
    <row r="76" spans="1:5">
      <c r="A76">
        <v>69</v>
      </c>
      <c r="B76" s="12">
        <v>1035.6400000000001</v>
      </c>
      <c r="C76" s="12"/>
      <c r="D76" s="12">
        <v>43</v>
      </c>
      <c r="E76" s="12">
        <v>126</v>
      </c>
    </row>
    <row r="77" spans="1:5">
      <c r="A77">
        <v>70</v>
      </c>
      <c r="B77" s="12">
        <v>185.08</v>
      </c>
      <c r="C77" s="12"/>
      <c r="D77" s="12">
        <v>302</v>
      </c>
      <c r="E77" s="12">
        <v>24</v>
      </c>
    </row>
    <row r="78" spans="1:5">
      <c r="A78">
        <v>71</v>
      </c>
      <c r="B78" s="12">
        <v>79.12</v>
      </c>
      <c r="C78" s="12"/>
      <c r="D78" s="12">
        <v>188</v>
      </c>
      <c r="E78" s="12">
        <v>11</v>
      </c>
    </row>
    <row r="79" spans="1:5">
      <c r="A79">
        <v>72</v>
      </c>
      <c r="B79" s="12">
        <v>1222.3599999999999</v>
      </c>
      <c r="C79" s="12"/>
      <c r="D79" s="12">
        <v>31</v>
      </c>
      <c r="E79" s="12">
        <v>148</v>
      </c>
    </row>
    <row r="80" spans="1:5">
      <c r="A80">
        <v>73</v>
      </c>
      <c r="B80" s="12">
        <v>13.48</v>
      </c>
      <c r="C80" s="12"/>
      <c r="D80" s="12">
        <v>1078</v>
      </c>
      <c r="E80" s="12">
        <v>3</v>
      </c>
    </row>
    <row r="81" spans="1:5">
      <c r="A81">
        <v>74</v>
      </c>
      <c r="B81" s="12">
        <v>688.6</v>
      </c>
      <c r="C81" s="12"/>
      <c r="D81" s="12">
        <v>48</v>
      </c>
      <c r="E81" s="12">
        <v>84</v>
      </c>
    </row>
    <row r="82" spans="1:5">
      <c r="A82">
        <v>75</v>
      </c>
      <c r="B82" s="12">
        <v>13</v>
      </c>
      <c r="C82" s="12"/>
      <c r="D82" s="12">
        <v>6500</v>
      </c>
      <c r="E82" s="12">
        <v>3</v>
      </c>
    </row>
    <row r="83" spans="1:5">
      <c r="A83">
        <v>76</v>
      </c>
      <c r="B83" s="12">
        <v>1560.04</v>
      </c>
      <c r="C83" s="12"/>
      <c r="D83" s="12">
        <v>86</v>
      </c>
      <c r="E83" s="12">
        <v>189</v>
      </c>
    </row>
    <row r="84" spans="1:5">
      <c r="A84">
        <v>77</v>
      </c>
      <c r="B84" s="12">
        <v>28.2</v>
      </c>
      <c r="C84" s="12"/>
      <c r="D84" s="12">
        <v>1567</v>
      </c>
      <c r="E84" s="12">
        <v>5</v>
      </c>
    </row>
    <row r="85" spans="1:5">
      <c r="A85">
        <v>78</v>
      </c>
      <c r="B85" s="12">
        <v>914.48</v>
      </c>
      <c r="C85" s="12"/>
      <c r="D85" s="12">
        <v>108</v>
      </c>
      <c r="E85" s="12">
        <v>111</v>
      </c>
    </row>
    <row r="86" spans="1:5">
      <c r="A86">
        <v>79</v>
      </c>
      <c r="B86" s="12">
        <v>355.12</v>
      </c>
      <c r="C86" s="12"/>
      <c r="D86" s="12">
        <v>284</v>
      </c>
      <c r="E86" s="12">
        <v>44</v>
      </c>
    </row>
    <row r="87" spans="1:5">
      <c r="A87">
        <v>80</v>
      </c>
      <c r="B87" s="12">
        <v>941.8</v>
      </c>
      <c r="C87" s="12"/>
      <c r="D87" s="12">
        <v>14</v>
      </c>
      <c r="E87" s="12">
        <v>115</v>
      </c>
    </row>
    <row r="88" spans="1:5">
      <c r="A88">
        <v>81</v>
      </c>
      <c r="B88" s="12">
        <v>169.92</v>
      </c>
      <c r="C88" s="12"/>
      <c r="D88" s="12">
        <v>235</v>
      </c>
      <c r="E88" s="12">
        <v>22</v>
      </c>
    </row>
    <row r="89" spans="1:5">
      <c r="A89">
        <v>82</v>
      </c>
      <c r="B89" s="12">
        <v>1504.16</v>
      </c>
      <c r="C89" s="12"/>
      <c r="D89" s="12">
        <v>8</v>
      </c>
      <c r="E89" s="12">
        <v>182</v>
      </c>
    </row>
    <row r="90" spans="1:5">
      <c r="A90">
        <v>83</v>
      </c>
      <c r="B90" s="12">
        <v>3112.32</v>
      </c>
      <c r="C90" s="12"/>
      <c r="D90" s="12">
        <v>215</v>
      </c>
      <c r="E90" s="12">
        <v>375</v>
      </c>
    </row>
    <row r="91" spans="1:5">
      <c r="A91">
        <v>84</v>
      </c>
      <c r="B91" s="12">
        <v>859.08</v>
      </c>
      <c r="C91" s="12"/>
      <c r="D91" s="12">
        <v>331</v>
      </c>
      <c r="E91" s="12">
        <v>105</v>
      </c>
    </row>
    <row r="92" spans="1:5">
      <c r="A92">
        <v>85</v>
      </c>
      <c r="B92" s="12">
        <v>165.16</v>
      </c>
      <c r="C92" s="12"/>
      <c r="D92" s="12">
        <v>393</v>
      </c>
      <c r="E92" s="12">
        <v>21</v>
      </c>
    </row>
    <row r="93" spans="1:5">
      <c r="A93">
        <v>86</v>
      </c>
      <c r="B93" s="12">
        <v>69.2</v>
      </c>
      <c r="C93" s="12"/>
      <c r="D93" s="12">
        <v>154</v>
      </c>
      <c r="E93" s="12">
        <v>10</v>
      </c>
    </row>
    <row r="94" spans="1:5">
      <c r="A94">
        <v>87</v>
      </c>
      <c r="B94" s="12">
        <v>184.88</v>
      </c>
      <c r="C94" s="12"/>
      <c r="D94" s="12">
        <v>191</v>
      </c>
      <c r="E94" s="12">
        <v>24</v>
      </c>
    </row>
    <row r="95" spans="1:5">
      <c r="A95">
        <v>88</v>
      </c>
      <c r="B95" s="12">
        <v>7974.16</v>
      </c>
      <c r="C95" s="12"/>
      <c r="D95" s="12">
        <v>33</v>
      </c>
      <c r="E95" s="12">
        <v>958</v>
      </c>
    </row>
    <row r="96" spans="1:5">
      <c r="A96">
        <v>89</v>
      </c>
      <c r="B96" s="12">
        <v>2090.16</v>
      </c>
      <c r="C96" s="12"/>
      <c r="D96" s="12">
        <v>20</v>
      </c>
      <c r="E96" s="12">
        <v>252</v>
      </c>
    </row>
    <row r="97" spans="1:5">
      <c r="A97">
        <v>90</v>
      </c>
      <c r="B97" s="12">
        <v>2395.84</v>
      </c>
      <c r="C97" s="12"/>
      <c r="D97" s="12">
        <v>19</v>
      </c>
      <c r="E97" s="12">
        <v>289</v>
      </c>
    </row>
    <row r="98" spans="1:5">
      <c r="A98">
        <v>91</v>
      </c>
      <c r="B98" s="12">
        <v>57.6</v>
      </c>
      <c r="C98" s="12"/>
      <c r="D98" s="12">
        <v>3200</v>
      </c>
      <c r="E98" s="12">
        <v>8</v>
      </c>
    </row>
    <row r="99" spans="1:5">
      <c r="A99">
        <v>92</v>
      </c>
      <c r="B99" s="12">
        <v>335.76</v>
      </c>
      <c r="C99" s="12"/>
      <c r="D99" s="12">
        <v>222</v>
      </c>
      <c r="E99" s="12">
        <v>42</v>
      </c>
    </row>
    <row r="100" spans="1:5">
      <c r="A100">
        <v>93</v>
      </c>
      <c r="B100" s="12">
        <v>26.88</v>
      </c>
      <c r="C100" s="12"/>
      <c r="D100" s="12">
        <v>3360</v>
      </c>
      <c r="E100" s="12">
        <v>5</v>
      </c>
    </row>
    <row r="101" spans="1:5">
      <c r="A101">
        <v>94</v>
      </c>
      <c r="B101" s="12">
        <v>236.44</v>
      </c>
      <c r="C101" s="12"/>
      <c r="D101" s="12">
        <v>197</v>
      </c>
      <c r="E101" s="12">
        <v>30</v>
      </c>
    </row>
    <row r="102" spans="1:5">
      <c r="A102">
        <v>95</v>
      </c>
      <c r="B102" s="12">
        <v>10.48</v>
      </c>
      <c r="C102" s="12"/>
      <c r="D102" s="12">
        <v>5240</v>
      </c>
      <c r="E102" s="12">
        <v>3</v>
      </c>
    </row>
    <row r="103" spans="1:5">
      <c r="A103">
        <v>96</v>
      </c>
      <c r="B103" s="12">
        <v>207.32</v>
      </c>
      <c r="C103" s="12"/>
      <c r="D103" s="12">
        <v>180</v>
      </c>
      <c r="E103" s="12">
        <v>26</v>
      </c>
    </row>
    <row r="104" spans="1:5">
      <c r="A104">
        <v>97</v>
      </c>
      <c r="B104" s="12">
        <v>2881.84</v>
      </c>
      <c r="C104" s="12"/>
      <c r="D104" s="12">
        <v>16</v>
      </c>
      <c r="E104" s="12">
        <v>347</v>
      </c>
    </row>
    <row r="105" spans="1:5">
      <c r="A105">
        <v>98</v>
      </c>
      <c r="B105" s="12">
        <v>3435.12</v>
      </c>
      <c r="C105" s="12"/>
      <c r="D105" s="12">
        <v>21</v>
      </c>
      <c r="E105" s="12">
        <v>414</v>
      </c>
    </row>
    <row r="106" spans="1:5">
      <c r="A106">
        <v>99</v>
      </c>
      <c r="B106" s="12">
        <v>2062</v>
      </c>
      <c r="C106" s="12"/>
      <c r="D106" s="12">
        <v>66</v>
      </c>
      <c r="E106" s="12">
        <v>249</v>
      </c>
    </row>
    <row r="107" spans="1:5">
      <c r="A107">
        <v>100</v>
      </c>
      <c r="B107" s="12">
        <v>267.56</v>
      </c>
      <c r="C107" s="12"/>
      <c r="D107" s="12">
        <v>149</v>
      </c>
      <c r="E107" s="12">
        <v>34</v>
      </c>
    </row>
    <row r="108" spans="1:5">
      <c r="B108" s="12"/>
      <c r="C108" s="12"/>
      <c r="D108" s="12"/>
      <c r="E108" s="12"/>
    </row>
    <row r="109" spans="1:5">
      <c r="B109" s="12"/>
      <c r="C109" s="12"/>
      <c r="D109" s="12"/>
      <c r="E109" s="12"/>
    </row>
    <row r="110" spans="1:5">
      <c r="B110" s="12"/>
      <c r="C110" s="12"/>
      <c r="D110" s="12"/>
      <c r="E110" s="12"/>
    </row>
    <row r="111" spans="1:5">
      <c r="B111" s="12"/>
      <c r="C111" s="12"/>
      <c r="D111" s="12"/>
      <c r="E111" s="12"/>
    </row>
    <row r="112" spans="1:5">
      <c r="B112" s="12"/>
      <c r="C112" s="12"/>
      <c r="D112" s="12"/>
      <c r="E112" s="12"/>
    </row>
    <row r="113" spans="2:5">
      <c r="B113" s="12"/>
      <c r="C113" s="12"/>
      <c r="D113" s="12"/>
      <c r="E113" s="12"/>
    </row>
    <row r="114" spans="2:5">
      <c r="B114" s="12"/>
      <c r="C114" s="12"/>
      <c r="D114" s="12"/>
      <c r="E114" s="12"/>
    </row>
    <row r="115" spans="2:5">
      <c r="B115" s="12"/>
      <c r="C115" s="12"/>
      <c r="D115" s="12"/>
      <c r="E115" s="12"/>
    </row>
    <row r="116" spans="2:5">
      <c r="B116" s="12"/>
      <c r="C116" s="12"/>
      <c r="D116" s="12"/>
      <c r="E116" s="12"/>
    </row>
    <row r="117" spans="2:5">
      <c r="B117" s="12"/>
      <c r="C117" s="12"/>
      <c r="D117" s="12"/>
      <c r="E117" s="12"/>
    </row>
    <row r="118" spans="2:5">
      <c r="B118" s="12"/>
      <c r="C118" s="12"/>
      <c r="D118" s="12"/>
      <c r="E118" s="12"/>
    </row>
    <row r="119" spans="2:5">
      <c r="B119" s="12"/>
      <c r="C119" s="12"/>
      <c r="D119" s="12"/>
      <c r="E119" s="12"/>
    </row>
    <row r="120" spans="2:5">
      <c r="B120" s="12"/>
      <c r="C120" s="12"/>
      <c r="D120" s="12"/>
      <c r="E120" s="12"/>
    </row>
    <row r="121" spans="2:5">
      <c r="B121" s="12"/>
      <c r="C121" s="12"/>
      <c r="D121" s="12"/>
      <c r="E121" s="12"/>
    </row>
    <row r="122" spans="2:5">
      <c r="B122" s="12"/>
      <c r="C122" s="12"/>
      <c r="D122" s="12"/>
      <c r="E122" s="12"/>
    </row>
    <row r="123" spans="2:5">
      <c r="B123" s="12"/>
      <c r="C123" s="12"/>
      <c r="D123" s="12"/>
      <c r="E123" s="12"/>
    </row>
    <row r="124" spans="2:5">
      <c r="B124" s="12"/>
      <c r="C124" s="12"/>
      <c r="D124" s="12"/>
      <c r="E124" s="12"/>
    </row>
    <row r="125" spans="2:5">
      <c r="B125" s="12"/>
      <c r="C125" s="12"/>
      <c r="D125" s="12"/>
      <c r="E125" s="12"/>
    </row>
    <row r="126" spans="2:5">
      <c r="B126" s="12"/>
      <c r="C126" s="12"/>
      <c r="D126" s="12"/>
      <c r="E126" s="12"/>
    </row>
    <row r="127" spans="2:5">
      <c r="B127" s="12"/>
      <c r="C127" s="12"/>
      <c r="D127" s="12"/>
      <c r="E127" s="12"/>
    </row>
    <row r="128" spans="2:5">
      <c r="B128" s="12"/>
      <c r="C128" s="12"/>
      <c r="D128" s="12"/>
      <c r="E128" s="12"/>
    </row>
    <row r="129" spans="2:5">
      <c r="B129" s="12"/>
      <c r="C129" s="12"/>
      <c r="D129" s="12"/>
      <c r="E129" s="12"/>
    </row>
    <row r="130" spans="2:5">
      <c r="B130" s="12"/>
      <c r="C130" s="12"/>
      <c r="D130" s="12"/>
      <c r="E130" s="12"/>
    </row>
    <row r="131" spans="2:5">
      <c r="B131" s="12"/>
      <c r="C131" s="12"/>
      <c r="D131" s="12"/>
      <c r="E131" s="12"/>
    </row>
    <row r="132" spans="2:5">
      <c r="B132" s="12"/>
      <c r="C132" s="12"/>
      <c r="D132" s="12"/>
      <c r="E132" s="12"/>
    </row>
    <row r="133" spans="2:5">
      <c r="B133" s="12"/>
      <c r="C133" s="12"/>
      <c r="D133" s="12"/>
      <c r="E133" s="12"/>
    </row>
    <row r="134" spans="2:5">
      <c r="B134" s="12"/>
      <c r="C134" s="12"/>
      <c r="D134" s="12"/>
      <c r="E134" s="12"/>
    </row>
    <row r="135" spans="2:5">
      <c r="B135" s="12"/>
      <c r="C135" s="12"/>
      <c r="D135" s="12"/>
      <c r="E135" s="12"/>
    </row>
    <row r="136" spans="2:5">
      <c r="B136" s="12"/>
      <c r="C136" s="12"/>
      <c r="D136" s="12"/>
      <c r="E136" s="12"/>
    </row>
    <row r="137" spans="2:5">
      <c r="B137" s="12"/>
      <c r="C137" s="12"/>
      <c r="D137" s="12"/>
      <c r="E137" s="12"/>
    </row>
    <row r="138" spans="2:5">
      <c r="B138" s="12"/>
      <c r="C138" s="12"/>
      <c r="D138" s="12"/>
      <c r="E138" s="12"/>
    </row>
    <row r="139" spans="2:5">
      <c r="B139" s="12"/>
      <c r="C139" s="12"/>
      <c r="D139" s="12"/>
      <c r="E139" s="12"/>
    </row>
    <row r="140" spans="2:5">
      <c r="B140" s="12"/>
      <c r="C140" s="12"/>
      <c r="D140" s="12"/>
      <c r="E140" s="12"/>
    </row>
    <row r="141" spans="2:5">
      <c r="B141" s="12"/>
      <c r="C141" s="12"/>
      <c r="D141" s="12"/>
      <c r="E141" s="12"/>
    </row>
    <row r="142" spans="2:5">
      <c r="B142" s="12"/>
      <c r="C142" s="12"/>
      <c r="D142" s="12"/>
      <c r="E142" s="12"/>
    </row>
    <row r="143" spans="2:5">
      <c r="B143" s="12"/>
      <c r="C143" s="12"/>
      <c r="D143" s="12"/>
      <c r="E143" s="12"/>
    </row>
    <row r="144" spans="2:5">
      <c r="B144" s="12"/>
      <c r="C144" s="12"/>
      <c r="D144" s="12"/>
      <c r="E144" s="12"/>
    </row>
    <row r="145" spans="2:5">
      <c r="B145" s="12"/>
      <c r="C145" s="12"/>
      <c r="D145" s="12"/>
      <c r="E145" s="12"/>
    </row>
    <row r="146" spans="2:5">
      <c r="B146" s="12"/>
      <c r="C146" s="12"/>
      <c r="D146" s="12"/>
      <c r="E146" s="12"/>
    </row>
    <row r="147" spans="2:5">
      <c r="B147" s="12"/>
      <c r="C147" s="12"/>
      <c r="D147" s="12"/>
      <c r="E147" s="12"/>
    </row>
    <row r="148" spans="2:5">
      <c r="B148" s="12"/>
      <c r="C148" s="12"/>
      <c r="D148" s="12"/>
      <c r="E148" s="12"/>
    </row>
    <row r="149" spans="2:5">
      <c r="B149" s="12"/>
      <c r="C149" s="12"/>
      <c r="D149" s="12"/>
      <c r="E149" s="12"/>
    </row>
    <row r="150" spans="2:5">
      <c r="B150" s="12"/>
      <c r="C150" s="12"/>
      <c r="D150" s="12"/>
      <c r="E150" s="12"/>
    </row>
    <row r="151" spans="2:5">
      <c r="B151" s="12"/>
      <c r="C151" s="12"/>
      <c r="D151" s="12"/>
      <c r="E151" s="12"/>
    </row>
    <row r="152" spans="2:5">
      <c r="B152" s="12"/>
      <c r="C152" s="12"/>
      <c r="D152" s="12"/>
      <c r="E152" s="12"/>
    </row>
    <row r="153" spans="2:5">
      <c r="B153" s="12"/>
      <c r="C153" s="12"/>
      <c r="D153" s="12"/>
      <c r="E153" s="12"/>
    </row>
    <row r="154" spans="2:5">
      <c r="B154" s="12"/>
      <c r="C154" s="12"/>
      <c r="D154" s="12"/>
      <c r="E154" s="12"/>
    </row>
    <row r="155" spans="2:5">
      <c r="B155" s="12"/>
      <c r="C155" s="12"/>
      <c r="D155" s="12"/>
      <c r="E155" s="12"/>
    </row>
    <row r="156" spans="2:5">
      <c r="B156" s="12"/>
      <c r="C156" s="12"/>
      <c r="D156" s="12"/>
      <c r="E156" s="12"/>
    </row>
    <row r="157" spans="2:5">
      <c r="B157" s="12"/>
      <c r="C157" s="12"/>
      <c r="D157" s="12"/>
      <c r="E157" s="12"/>
    </row>
    <row r="158" spans="2:5">
      <c r="B158" s="12"/>
      <c r="C158" s="12"/>
      <c r="D158" s="12"/>
      <c r="E158" s="12"/>
    </row>
    <row r="159" spans="2:5">
      <c r="B159" s="12"/>
      <c r="C159" s="12"/>
      <c r="D159" s="12"/>
      <c r="E159" s="12"/>
    </row>
    <row r="160" spans="2:5">
      <c r="B160" s="12"/>
      <c r="C160" s="12"/>
      <c r="D160" s="12"/>
      <c r="E160" s="12"/>
    </row>
    <row r="161" spans="2:5">
      <c r="B161" s="12"/>
      <c r="C161" s="12"/>
      <c r="D161" s="12"/>
      <c r="E161" s="12"/>
    </row>
    <row r="162" spans="2:5">
      <c r="B162" s="12"/>
      <c r="C162" s="12"/>
      <c r="D162" s="12"/>
      <c r="E162" s="12"/>
    </row>
    <row r="163" spans="2:5">
      <c r="B163" s="12"/>
      <c r="C163" s="12"/>
      <c r="D163" s="12"/>
      <c r="E163" s="12"/>
    </row>
    <row r="164" spans="2:5">
      <c r="B164" s="12"/>
      <c r="C164" s="12"/>
      <c r="D164" s="12"/>
      <c r="E164" s="12"/>
    </row>
    <row r="165" spans="2:5">
      <c r="B165" s="12"/>
      <c r="C165" s="12"/>
      <c r="D165" s="12"/>
      <c r="E165" s="12"/>
    </row>
    <row r="166" spans="2:5">
      <c r="B166" s="12"/>
      <c r="C166" s="12"/>
      <c r="D166" s="12"/>
      <c r="E166" s="12"/>
    </row>
    <row r="167" spans="2:5">
      <c r="B167" s="12"/>
      <c r="C167" s="12"/>
      <c r="D167" s="12"/>
      <c r="E167" s="12"/>
    </row>
    <row r="168" spans="2:5">
      <c r="B168" s="12"/>
      <c r="C168" s="12"/>
      <c r="D168" s="12"/>
      <c r="E168" s="12"/>
    </row>
    <row r="169" spans="2:5">
      <c r="B169" s="12"/>
      <c r="C169" s="12"/>
      <c r="D169" s="12"/>
      <c r="E169" s="12"/>
    </row>
    <row r="170" spans="2:5">
      <c r="B170" s="12"/>
      <c r="C170" s="12"/>
      <c r="D170" s="12"/>
      <c r="E170" s="12"/>
    </row>
    <row r="171" spans="2:5">
      <c r="B171" s="12"/>
      <c r="C171" s="12"/>
      <c r="D171" s="12"/>
      <c r="E171" s="12"/>
    </row>
    <row r="172" spans="2:5">
      <c r="B172" s="12"/>
      <c r="C172" s="12"/>
      <c r="D172" s="12"/>
      <c r="E172" s="12"/>
    </row>
    <row r="173" spans="2:5">
      <c r="B173" s="12"/>
      <c r="C173" s="12"/>
      <c r="D173" s="12"/>
      <c r="E173" s="12"/>
    </row>
    <row r="174" spans="2:5">
      <c r="B174" s="12"/>
      <c r="C174" s="12"/>
      <c r="D174" s="12"/>
      <c r="E174" s="12"/>
    </row>
    <row r="175" spans="2:5">
      <c r="B175" s="12"/>
      <c r="C175" s="12"/>
      <c r="D175" s="12"/>
      <c r="E175" s="12"/>
    </row>
    <row r="176" spans="2:5">
      <c r="B176" s="12"/>
      <c r="C176" s="12"/>
      <c r="D176" s="12"/>
      <c r="E176" s="12"/>
    </row>
    <row r="177" spans="2:5">
      <c r="B177" s="12"/>
      <c r="C177" s="12"/>
      <c r="D177" s="12"/>
      <c r="E177" s="12"/>
    </row>
    <row r="178" spans="2:5">
      <c r="B178" s="12"/>
      <c r="C178" s="12"/>
      <c r="D178" s="12"/>
      <c r="E178" s="12"/>
    </row>
    <row r="179" spans="2:5">
      <c r="B179" s="12"/>
      <c r="C179" s="12"/>
      <c r="D179" s="12"/>
      <c r="E179" s="12"/>
    </row>
    <row r="180" spans="2:5">
      <c r="B180" s="12"/>
      <c r="C180" s="12"/>
      <c r="D180" s="12"/>
      <c r="E180" s="12"/>
    </row>
    <row r="181" spans="2:5">
      <c r="B181" s="12"/>
      <c r="C181" s="12"/>
      <c r="D181" s="12"/>
      <c r="E181" s="12"/>
    </row>
    <row r="182" spans="2:5">
      <c r="B182" s="12"/>
      <c r="C182" s="12"/>
      <c r="D182" s="12"/>
      <c r="E182" s="12"/>
    </row>
    <row r="183" spans="2:5">
      <c r="B183" s="12"/>
      <c r="C183" s="12"/>
      <c r="D183" s="12"/>
      <c r="E183" s="12"/>
    </row>
    <row r="184" spans="2:5">
      <c r="B184" s="12"/>
      <c r="C184" s="12"/>
      <c r="D184" s="12"/>
      <c r="E184" s="12"/>
    </row>
    <row r="185" spans="2:5">
      <c r="B185" s="12"/>
      <c r="C185" s="12"/>
      <c r="D185" s="12"/>
      <c r="E185" s="12"/>
    </row>
    <row r="186" spans="2:5">
      <c r="B186" s="12"/>
      <c r="C186" s="12"/>
      <c r="D186" s="12"/>
      <c r="E186" s="12"/>
    </row>
    <row r="187" spans="2:5">
      <c r="B187" s="12"/>
      <c r="C187" s="12"/>
      <c r="D187" s="12"/>
      <c r="E187" s="12"/>
    </row>
    <row r="188" spans="2:5">
      <c r="B188" s="12"/>
      <c r="C188" s="12"/>
      <c r="D188" s="12"/>
      <c r="E188" s="12"/>
    </row>
    <row r="189" spans="2:5">
      <c r="B189" s="12"/>
      <c r="C189" s="12"/>
      <c r="D189" s="12"/>
      <c r="E189" s="12"/>
    </row>
    <row r="190" spans="2:5">
      <c r="B190" s="12"/>
      <c r="C190" s="12"/>
      <c r="D190" s="12"/>
      <c r="E190" s="12"/>
    </row>
    <row r="191" spans="2:5">
      <c r="B191" s="12"/>
      <c r="C191" s="12"/>
      <c r="D191" s="12"/>
      <c r="E191" s="12"/>
    </row>
    <row r="192" spans="2:5">
      <c r="B192" s="12"/>
      <c r="C192" s="12"/>
      <c r="D192" s="12"/>
      <c r="E192" s="12"/>
    </row>
    <row r="193" spans="2:5">
      <c r="B193" s="12"/>
      <c r="C193" s="12"/>
      <c r="D193" s="12"/>
      <c r="E193" s="12"/>
    </row>
    <row r="194" spans="2:5">
      <c r="B194" s="12"/>
      <c r="C194" s="12"/>
      <c r="D194" s="12"/>
      <c r="E194" s="12"/>
    </row>
    <row r="195" spans="2:5">
      <c r="B195" s="12"/>
      <c r="C195" s="12"/>
      <c r="D195" s="12"/>
      <c r="E195" s="12"/>
    </row>
    <row r="196" spans="2:5">
      <c r="B196" s="12"/>
      <c r="C196" s="12"/>
      <c r="D196" s="12"/>
      <c r="E196" s="12"/>
    </row>
    <row r="197" spans="2:5">
      <c r="B197" s="12"/>
      <c r="C197" s="12"/>
      <c r="D197" s="12"/>
      <c r="E197" s="12"/>
    </row>
    <row r="198" spans="2:5">
      <c r="B198" s="12"/>
      <c r="C198" s="12"/>
      <c r="D198" s="12"/>
      <c r="E198" s="12"/>
    </row>
    <row r="199" spans="2:5">
      <c r="B199" s="12"/>
      <c r="C199" s="12"/>
      <c r="D199" s="12"/>
      <c r="E199" s="12"/>
    </row>
    <row r="200" spans="2:5">
      <c r="B200" s="12"/>
      <c r="C200" s="12"/>
      <c r="D200" s="12"/>
      <c r="E200" s="12"/>
    </row>
    <row r="201" spans="2:5">
      <c r="B201" s="12"/>
      <c r="C201" s="12"/>
      <c r="D201" s="12"/>
      <c r="E201" s="12"/>
    </row>
    <row r="202" spans="2:5">
      <c r="B202" s="12"/>
      <c r="C202" s="12"/>
      <c r="D202" s="12"/>
      <c r="E202" s="12"/>
    </row>
    <row r="203" spans="2:5">
      <c r="B203" s="12"/>
      <c r="C203" s="12"/>
      <c r="D203" s="12"/>
      <c r="E203" s="12"/>
    </row>
    <row r="204" spans="2:5">
      <c r="B204" s="12"/>
      <c r="C204" s="12"/>
      <c r="D204" s="12"/>
      <c r="E204" s="12"/>
    </row>
    <row r="205" spans="2:5">
      <c r="B205" s="12"/>
      <c r="C205" s="12"/>
      <c r="D205" s="12"/>
      <c r="E205" s="12"/>
    </row>
    <row r="206" spans="2:5">
      <c r="B206" s="12"/>
      <c r="C206" s="12"/>
      <c r="D206" s="12"/>
      <c r="E206" s="12"/>
    </row>
    <row r="207" spans="2:5">
      <c r="B207" s="12"/>
      <c r="C207" s="12"/>
      <c r="D207" s="12"/>
      <c r="E207" s="1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T107"/>
  <sheetViews>
    <sheetView topLeftCell="A2" workbookViewId="0">
      <selection activeCell="F30" sqref="F30"/>
    </sheetView>
  </sheetViews>
  <sheetFormatPr defaultRowHeight="15"/>
  <cols>
    <col min="1" max="1" width="15.5703125" customWidth="1"/>
    <col min="2" max="2" width="14.85546875" customWidth="1"/>
    <col min="3" max="3" width="16.5703125" customWidth="1"/>
    <col min="8" max="8" width="14.28515625" customWidth="1"/>
    <col min="10" max="13" width="9.140625" customWidth="1"/>
    <col min="14" max="14" width="15.42578125" customWidth="1"/>
    <col min="15" max="15" width="15" customWidth="1"/>
    <col min="16" max="16" width="16.42578125" customWidth="1"/>
    <col min="17" max="17" width="17.7109375" customWidth="1"/>
    <col min="18" max="18" width="11" customWidth="1"/>
    <col min="19" max="19" width="17.42578125" customWidth="1"/>
    <col min="20" max="20" width="18.7109375" customWidth="1"/>
  </cols>
  <sheetData>
    <row r="2" spans="1:20" ht="15.75">
      <c r="A2" s="2" t="s">
        <v>13</v>
      </c>
      <c r="B2" s="3"/>
      <c r="C2" s="3"/>
      <c r="D2" s="9"/>
      <c r="E2" s="9"/>
    </row>
    <row r="4" spans="1:20" s="6" customFormat="1" ht="30">
      <c r="A4" s="4" t="s">
        <v>5</v>
      </c>
      <c r="B4" s="4" t="s">
        <v>11</v>
      </c>
      <c r="C4" s="4" t="s">
        <v>14</v>
      </c>
      <c r="M4" s="6" t="s">
        <v>22</v>
      </c>
      <c r="N4" s="6" t="s">
        <v>27</v>
      </c>
      <c r="O4" s="6" t="s">
        <v>23</v>
      </c>
      <c r="P4" s="6" t="s">
        <v>24</v>
      </c>
      <c r="Q4" s="6" t="s">
        <v>25</v>
      </c>
      <c r="R4" s="6" t="s">
        <v>26</v>
      </c>
      <c r="S4" s="6" t="s">
        <v>28</v>
      </c>
      <c r="T4" s="6" t="s">
        <v>29</v>
      </c>
    </row>
    <row r="6" spans="1:20">
      <c r="A6">
        <v>1</v>
      </c>
      <c r="B6" s="12">
        <v>253</v>
      </c>
      <c r="C6" s="12">
        <f>M6</f>
        <v>200</v>
      </c>
      <c r="E6" s="5" t="s">
        <v>15</v>
      </c>
      <c r="F6" s="5"/>
      <c r="G6" s="5"/>
      <c r="M6" s="12">
        <f>IF(Data!D8&gt;0,INT(SQRT(2*Data!B8*IF(Data!C8&gt;0,Data!C8,Data!H$4)/Data!D8/Data!C$4*100)+0.5),"")</f>
        <v>200</v>
      </c>
      <c r="N6" s="12">
        <f>IF(B6&gt;0,B6/2*Data!D8,"")</f>
        <v>12397</v>
      </c>
      <c r="O6" s="12">
        <f>IF(B6&gt;0,C6/2*Data!D8,"")</f>
        <v>9800</v>
      </c>
      <c r="P6" s="12">
        <f>IF(B6&gt;0,Data!B8/C6,"")</f>
        <v>9.8396000000000008</v>
      </c>
      <c r="Q6" s="12">
        <f>IF(B6&gt;0,Data!B8/B6,"")</f>
        <v>7.7783399209486168</v>
      </c>
      <c r="R6" s="12">
        <f>IF(B6&gt;0,IF(Data!C8&gt;0,Data!C8,Data!H$4),"")</f>
        <v>250</v>
      </c>
      <c r="S6" s="12">
        <f>IF(B6&gt;0,Data!C$4/100*N6+Q6*R6,"")</f>
        <v>5043.834980237154</v>
      </c>
      <c r="T6" s="12">
        <f>IF(B6&gt;0,Data!C$4/100*O6+P6*R6,"")</f>
        <v>4909.8999999999996</v>
      </c>
    </row>
    <row r="7" spans="1:20">
      <c r="A7">
        <v>2</v>
      </c>
      <c r="B7" s="12">
        <v>20</v>
      </c>
      <c r="C7" s="12">
        <f t="shared" ref="C7:C70" si="0">M7</f>
        <v>12</v>
      </c>
      <c r="E7" s="5" t="s">
        <v>16</v>
      </c>
      <c r="F7" s="5"/>
      <c r="G7" s="5"/>
      <c r="H7" s="14">
        <f>N107</f>
        <v>705626.5</v>
      </c>
      <c r="M7" s="12">
        <f>IF(Data!D9&gt;0,INT(SQRT(2*Data!B9*IF(Data!C9&gt;0,Data!C9,Data!H$4)/Data!D9/Data!C$4*100)+0.5),"")</f>
        <v>12</v>
      </c>
      <c r="N7" s="12">
        <f>IF(B7&gt;0,B7/2*Data!D9,"")</f>
        <v>20220</v>
      </c>
      <c r="O7" s="12">
        <f>IF(B7&gt;0,C7/2*Data!D9,"")</f>
        <v>12132</v>
      </c>
      <c r="P7" s="12">
        <f>IF(B7&gt;0,Data!B9/C7,"")</f>
        <v>12.133333333333333</v>
      </c>
      <c r="Q7" s="12">
        <f>IF(B7&gt;0,Data!B9/B7,"")</f>
        <v>7.2799999999999994</v>
      </c>
      <c r="R7" s="12">
        <f>IF(B7&gt;0,IF(Data!C9&gt;0,Data!C9,Data!H$4),"")</f>
        <v>250</v>
      </c>
      <c r="S7" s="12">
        <f>IF(B7&gt;0,Data!C$4/100*N7+Q7*R7,"")</f>
        <v>6875</v>
      </c>
      <c r="T7" s="12">
        <f>IF(B7&gt;0,Data!C$4/100*O7+P7*R7,"")</f>
        <v>6066.333333333333</v>
      </c>
    </row>
    <row r="8" spans="1:20">
      <c r="A8">
        <v>3</v>
      </c>
      <c r="B8" s="12">
        <v>23</v>
      </c>
      <c r="C8" s="12">
        <f t="shared" si="0"/>
        <v>7</v>
      </c>
      <c r="M8" s="12">
        <f>IF(Data!D10&gt;0,INT(SQRT(2*Data!B10*IF(Data!C10&gt;0,Data!C10,Data!H$4)/Data!D10/Data!C$4*100)+0.5),"")</f>
        <v>7</v>
      </c>
      <c r="N8" s="12">
        <f>IF(B8&gt;0,B8/2*Data!D10,"")</f>
        <v>77050</v>
      </c>
      <c r="O8" s="12">
        <f>IF(B8&gt;0,C8/2*Data!D10,"")</f>
        <v>23450</v>
      </c>
      <c r="P8" s="12">
        <f>IF(B8&gt;0,Data!B10/C8,"")</f>
        <v>23.451428571428572</v>
      </c>
      <c r="Q8" s="12">
        <f>IF(B8&gt;0,Data!B10/B8,"")</f>
        <v>7.1373913043478261</v>
      </c>
      <c r="R8" s="12">
        <f>IF(B8&gt;0,IF(Data!C10&gt;0,Data!C10,Data!H$4),"")</f>
        <v>250</v>
      </c>
      <c r="S8" s="12">
        <f>IF(B8&gt;0,Data!C$4/100*N8+Q8*R8,"")</f>
        <v>21046.847826086956</v>
      </c>
      <c r="T8" s="12">
        <f>IF(B8&gt;0,Data!C$4/100*O8+P8*R8,"")</f>
        <v>11725.357142857143</v>
      </c>
    </row>
    <row r="9" spans="1:20">
      <c r="A9">
        <v>4</v>
      </c>
      <c r="B9" s="12">
        <v>380</v>
      </c>
      <c r="C9" s="12">
        <f t="shared" si="0"/>
        <v>200</v>
      </c>
      <c r="E9" s="5" t="s">
        <v>15</v>
      </c>
      <c r="F9" s="5"/>
      <c r="G9" s="5"/>
      <c r="M9" s="12">
        <f>IF(Data!D11&gt;0,INT(SQRT(2*Data!B11*IF(Data!C11&gt;0,Data!C11,Data!H$4)/Data!D11/Data!C$4*100)+0.5),"")</f>
        <v>200</v>
      </c>
      <c r="N9" s="12">
        <f>IF(B9&gt;0,B9/2*Data!D11,"")</f>
        <v>28120</v>
      </c>
      <c r="O9" s="12">
        <f>IF(B9&gt;0,C9/2*Data!D11,"")</f>
        <v>14800</v>
      </c>
      <c r="P9" s="12">
        <f>IF(B9&gt;0,Data!B11/C9,"")</f>
        <v>14.796800000000001</v>
      </c>
      <c r="Q9" s="12">
        <f>IF(B9&gt;0,Data!B11/B9,"")</f>
        <v>7.787789473684211</v>
      </c>
      <c r="R9" s="12">
        <f>IF(B9&gt;0,IF(Data!C11&gt;0,Data!C11,Data!H$4),"")</f>
        <v>250</v>
      </c>
      <c r="S9" s="12">
        <f>IF(B9&gt;0,Data!C$4/100*N9+Q9*R9,"")</f>
        <v>8976.9473684210534</v>
      </c>
      <c r="T9" s="12">
        <f>IF(B9&gt;0,Data!C$4/100*O9+P9*R9,"")</f>
        <v>7399.2000000000007</v>
      </c>
    </row>
    <row r="10" spans="1:20">
      <c r="A10">
        <v>5</v>
      </c>
      <c r="B10" s="12">
        <v>279</v>
      </c>
      <c r="C10" s="12">
        <f t="shared" si="0"/>
        <v>90</v>
      </c>
      <c r="E10" s="5" t="s">
        <v>17</v>
      </c>
      <c r="F10" s="5"/>
      <c r="G10" s="5"/>
      <c r="H10" s="14">
        <f>O107</f>
        <v>601137</v>
      </c>
      <c r="M10" s="12">
        <f>IF(Data!D12&gt;0,INT(SQRT(2*Data!B12*IF(Data!C12&gt;0,Data!C12,Data!H$4)/Data!D12/Data!C$4*100)+0.5),"")</f>
        <v>90</v>
      </c>
      <c r="N10" s="12">
        <f>IF(B10&gt;0,B10/2*Data!D12,"")</f>
        <v>74632.5</v>
      </c>
      <c r="O10" s="12">
        <f>IF(B10&gt;0,C10/2*Data!D12,"")</f>
        <v>24075</v>
      </c>
      <c r="P10" s="12">
        <f>IF(B10&gt;0,Data!B12/C10,"")</f>
        <v>24.080444444444442</v>
      </c>
      <c r="Q10" s="12">
        <f>IF(B10&gt;0,Data!B12/B10,"")</f>
        <v>7.7678853046594973</v>
      </c>
      <c r="R10" s="12">
        <f>IF(B10&gt;0,IF(Data!C12&gt;0,Data!C12,Data!H$4),"")</f>
        <v>250</v>
      </c>
      <c r="S10" s="12">
        <f>IF(B10&gt;0,Data!C$4/100*N10+Q10*R10,"")</f>
        <v>20600.096326164876</v>
      </c>
      <c r="T10" s="12">
        <f>IF(B10&gt;0,Data!C$4/100*O10+P10*R10,"")</f>
        <v>12038.861111111109</v>
      </c>
    </row>
    <row r="11" spans="1:20">
      <c r="A11">
        <v>6</v>
      </c>
      <c r="B11" s="12">
        <v>6</v>
      </c>
      <c r="C11" s="12">
        <f t="shared" si="0"/>
        <v>7</v>
      </c>
      <c r="M11" s="12">
        <f>IF(Data!D13&gt;0,INT(SQRT(2*Data!B13*IF(Data!C13&gt;0,Data!C13,Data!H$4)/Data!D13/Data!C$4*100)+0.5),"")</f>
        <v>7</v>
      </c>
      <c r="N11" s="12">
        <f>IF(B11&gt;0,B11/2*Data!D13,"")</f>
        <v>4554</v>
      </c>
      <c r="O11" s="12">
        <f>IF(B11&gt;0,C11/2*Data!D13,"")</f>
        <v>5313</v>
      </c>
      <c r="P11" s="12">
        <f>IF(B11&gt;0,Data!B13/C11,"")</f>
        <v>5.3142857142857149</v>
      </c>
      <c r="Q11" s="12">
        <f>IF(B11&gt;0,Data!B13/B11,"")</f>
        <v>6.2</v>
      </c>
      <c r="R11" s="12">
        <f>IF(B11&gt;0,IF(Data!C13&gt;0,Data!C13,Data!H$4),"")</f>
        <v>250</v>
      </c>
      <c r="S11" s="12">
        <f>IF(B11&gt;0,Data!C$4/100*N11+Q11*R11,"")</f>
        <v>2688.5</v>
      </c>
      <c r="T11" s="12">
        <f>IF(B11&gt;0,Data!C$4/100*O11+P11*R11,"")</f>
        <v>2656.8214285714284</v>
      </c>
    </row>
    <row r="12" spans="1:20">
      <c r="A12">
        <v>7</v>
      </c>
      <c r="B12" s="12">
        <v>82</v>
      </c>
      <c r="C12" s="12">
        <f t="shared" si="0"/>
        <v>150</v>
      </c>
      <c r="E12" s="5" t="s">
        <v>18</v>
      </c>
      <c r="F12" s="5"/>
      <c r="G12" s="5"/>
      <c r="H12" s="13">
        <f>(H10-H7)/H7*100</f>
        <v>-14.80804646650884</v>
      </c>
      <c r="M12" s="12">
        <f>IF(Data!D14&gt;0,INT(SQRT(2*Data!B14*IF(Data!C14&gt;0,Data!C14,Data!H$4)/Data!D14/Data!C$4*100)+0.5),"")</f>
        <v>150</v>
      </c>
      <c r="N12" s="12">
        <f>IF(B12&gt;0,B12/2*Data!D14,"")</f>
        <v>2296</v>
      </c>
      <c r="O12" s="12">
        <f>IF(B12&gt;0,C12/2*Data!D14,"")</f>
        <v>4200</v>
      </c>
      <c r="P12" s="12">
        <f>IF(B12&gt;0,Data!B14/C12,"")</f>
        <v>4.1853333333333333</v>
      </c>
      <c r="Q12" s="12">
        <f>IF(B12&gt;0,Data!B14/B12,"")</f>
        <v>7.656097560975609</v>
      </c>
      <c r="R12" s="12">
        <f>IF(B12&gt;0,IF(Data!C14&gt;0,Data!C14,Data!H$4),"")</f>
        <v>250</v>
      </c>
      <c r="S12" s="12">
        <f>IF(B12&gt;0,Data!C$4/100*N12+Q12*R12,"")</f>
        <v>2488.0243902439024</v>
      </c>
      <c r="T12" s="12">
        <f>IF(B12&gt;0,Data!C$4/100*O12+P12*R12,"")</f>
        <v>2096.333333333333</v>
      </c>
    </row>
    <row r="13" spans="1:20">
      <c r="A13">
        <v>8</v>
      </c>
      <c r="B13" s="12">
        <v>18</v>
      </c>
      <c r="C13" s="12">
        <f t="shared" si="0"/>
        <v>25</v>
      </c>
      <c r="M13" s="12">
        <f>IF(Data!D15&gt;0,INT(SQRT(2*Data!B15*IF(Data!C15&gt;0,Data!C15,Data!H$4)/Data!D15/Data!C$4*100)+0.5),"")</f>
        <v>25</v>
      </c>
      <c r="N13" s="12">
        <f>IF(B13&gt;0,B13/2*Data!D15,"")</f>
        <v>3780</v>
      </c>
      <c r="O13" s="12">
        <f>IF(B13&gt;0,C13/2*Data!D15,"")</f>
        <v>5250</v>
      </c>
      <c r="P13" s="12">
        <f>IF(B13&gt;0,Data!B15/C13,"")</f>
        <v>5.2560000000000002</v>
      </c>
      <c r="Q13" s="12">
        <f>IF(B13&gt;0,Data!B15/B13,"")</f>
        <v>7.3000000000000007</v>
      </c>
      <c r="R13" s="12">
        <f>IF(B13&gt;0,IF(Data!C15&gt;0,Data!C15,Data!H$4),"")</f>
        <v>250</v>
      </c>
      <c r="S13" s="12">
        <f>IF(B13&gt;0,Data!C$4/100*N13+Q13*R13,"")</f>
        <v>2770</v>
      </c>
      <c r="T13" s="12">
        <f>IF(B13&gt;0,Data!C$4/100*O13+P13*R13,"")</f>
        <v>2626.5</v>
      </c>
    </row>
    <row r="14" spans="1:20">
      <c r="A14">
        <v>9</v>
      </c>
      <c r="B14" s="12">
        <v>19</v>
      </c>
      <c r="C14" s="12">
        <f t="shared" si="0"/>
        <v>28</v>
      </c>
      <c r="M14" s="12">
        <f>IF(Data!D16&gt;0,INT(SQRT(2*Data!B16*IF(Data!C16&gt;0,Data!C16,Data!H$4)/Data!D16/Data!C$4*100)+0.5),"")</f>
        <v>28</v>
      </c>
      <c r="N14" s="12">
        <f>IF(B14&gt;0,B14/2*Data!D16,"")</f>
        <v>3401</v>
      </c>
      <c r="O14" s="12">
        <f>IF(B14&gt;0,C14/2*Data!D16,"")</f>
        <v>5012</v>
      </c>
      <c r="P14" s="12">
        <f>IF(B14&gt;0,Data!B16/C14,"")</f>
        <v>5.0071428571428571</v>
      </c>
      <c r="Q14" s="12">
        <f>IF(B14&gt;0,Data!B16/B14,"")</f>
        <v>7.378947368421052</v>
      </c>
      <c r="R14" s="12">
        <f>IF(B14&gt;0,IF(Data!C16&gt;0,Data!C16,Data!H$4),"")</f>
        <v>250</v>
      </c>
      <c r="S14" s="12">
        <f>IF(B14&gt;0,Data!C$4/100*N14+Q14*R14,"")</f>
        <v>2694.9868421052629</v>
      </c>
      <c r="T14" s="12">
        <f>IF(B14&gt;0,Data!C$4/100*O14+P14*R14,"")</f>
        <v>2504.7857142857142</v>
      </c>
    </row>
    <row r="15" spans="1:20">
      <c r="A15">
        <v>10</v>
      </c>
      <c r="B15" s="12">
        <v>154</v>
      </c>
      <c r="C15" s="12">
        <f t="shared" si="0"/>
        <v>375</v>
      </c>
      <c r="E15" s="5" t="s">
        <v>19</v>
      </c>
      <c r="F15" s="5"/>
      <c r="G15" s="5"/>
      <c r="M15" s="12">
        <f>IF(Data!D17&gt;0,INT(SQRT(2*Data!B17*IF(Data!C17&gt;0,Data!C17,Data!H$4)/Data!D17/Data!C$4*100)+0.5),"")</f>
        <v>375</v>
      </c>
      <c r="N15" s="12">
        <f>IF(B15&gt;0,B15/2*Data!D17,"")</f>
        <v>1309</v>
      </c>
      <c r="O15" s="12">
        <f>IF(B15&gt;0,C15/2*Data!D17,"")</f>
        <v>3187.5</v>
      </c>
      <c r="P15" s="12">
        <f>IF(B15&gt;0,Data!B17/C15,"")</f>
        <v>3.1804800000000002</v>
      </c>
      <c r="Q15" s="12">
        <f>IF(B15&gt;0,Data!B17/B15,"")</f>
        <v>7.7446753246753248</v>
      </c>
      <c r="R15" s="12">
        <f>IF(B15&gt;0,IF(Data!C17&gt;0,Data!C17,Data!H$4),"")</f>
        <v>250</v>
      </c>
      <c r="S15" s="12">
        <f>IF(B15&gt;0,Data!C$4/100*N15+Q15*R15,"")</f>
        <v>2263.4188311688313</v>
      </c>
      <c r="T15" s="12">
        <f>IF(B15&gt;0,Data!C$4/100*O15+P15*R15,"")</f>
        <v>1591.9949999999999</v>
      </c>
    </row>
    <row r="16" spans="1:20">
      <c r="A16">
        <v>11</v>
      </c>
      <c r="B16" s="12">
        <v>22</v>
      </c>
      <c r="C16" s="12">
        <f t="shared" si="0"/>
        <v>55</v>
      </c>
      <c r="E16" s="5" t="s">
        <v>16</v>
      </c>
      <c r="F16" s="5"/>
      <c r="G16" s="5"/>
      <c r="H16" s="12">
        <f>S107</f>
        <v>351580.61016994313</v>
      </c>
      <c r="M16" s="12">
        <f>IF(Data!D18&gt;0,INT(SQRT(2*Data!B18*IF(Data!C18&gt;0,Data!C18,Data!H$4)/Data!D18/Data!C$4*100)+0.5),"")</f>
        <v>55</v>
      </c>
      <c r="N16" s="12">
        <f>IF(B16&gt;0,B16/2*Data!D18,"")</f>
        <v>1166</v>
      </c>
      <c r="O16" s="12">
        <f>IF(B16&gt;0,C16/2*Data!D18,"")</f>
        <v>2915</v>
      </c>
      <c r="P16" s="12">
        <f>IF(B16&gt;0,Data!B18/C16,"")</f>
        <v>2.922181818181818</v>
      </c>
      <c r="Q16" s="12">
        <f>IF(B16&gt;0,Data!B18/B16,"")</f>
        <v>7.3054545454545456</v>
      </c>
      <c r="R16" s="12">
        <f>IF(B16&gt;0,IF(Data!C18&gt;0,Data!C18,Data!H$4),"")</f>
        <v>250</v>
      </c>
      <c r="S16" s="12">
        <f>IF(B16&gt;0,Data!C$4/100*N16+Q16*R16,"")</f>
        <v>2117.8636363636365</v>
      </c>
      <c r="T16" s="12">
        <f>IF(B16&gt;0,Data!C$4/100*O16+P16*R16,"")</f>
        <v>1459.2954545454545</v>
      </c>
    </row>
    <row r="17" spans="1:20">
      <c r="A17">
        <v>12</v>
      </c>
      <c r="B17" s="12">
        <v>3</v>
      </c>
      <c r="C17" s="12">
        <f t="shared" si="0"/>
        <v>2</v>
      </c>
      <c r="M17" s="12">
        <f>IF(Data!D19&gt;0,INT(SQRT(2*Data!B19*IF(Data!C19&gt;0,Data!C19,Data!H$4)/Data!D19/Data!C$4*100)+0.5),"")</f>
        <v>2</v>
      </c>
      <c r="N17" s="12">
        <f>IF(B17&gt;0,B17/2*Data!D19,"")</f>
        <v>7380</v>
      </c>
      <c r="O17" s="12">
        <f>IF(B17&gt;0,C17/2*Data!D19,"")</f>
        <v>4920</v>
      </c>
      <c r="P17" s="12">
        <f>IF(B17&gt;0,Data!B19/C17,"")</f>
        <v>4.92</v>
      </c>
      <c r="Q17" s="12">
        <f>IF(B17&gt;0,Data!B19/B17,"")</f>
        <v>3.28</v>
      </c>
      <c r="R17" s="12">
        <f>IF(B17&gt;0,IF(Data!C19&gt;0,Data!C19,Data!H$4),"")</f>
        <v>250</v>
      </c>
      <c r="S17" s="12">
        <f>IF(B17&gt;0,Data!C$4/100*N17+Q17*R17,"")</f>
        <v>2665</v>
      </c>
      <c r="T17" s="12">
        <f>IF(B17&gt;0,Data!C$4/100*O17+P17*R17,"")</f>
        <v>2460</v>
      </c>
    </row>
    <row r="18" spans="1:20">
      <c r="A18">
        <v>13</v>
      </c>
      <c r="B18" s="12">
        <v>10</v>
      </c>
      <c r="C18" s="12">
        <f t="shared" si="0"/>
        <v>10</v>
      </c>
      <c r="E18" s="5" t="s">
        <v>19</v>
      </c>
      <c r="F18" s="5"/>
      <c r="G18" s="5"/>
      <c r="M18" s="12">
        <f>IF(Data!D20&gt;0,INT(SQRT(2*Data!B20*IF(Data!C20&gt;0,Data!C20,Data!H$4)/Data!D20/Data!C$4*100)+0.5),"")</f>
        <v>10</v>
      </c>
      <c r="N18" s="12">
        <f>IF(B18&gt;0,B18/2*Data!D20,"")</f>
        <v>6280</v>
      </c>
      <c r="O18" s="12">
        <f>IF(B18&gt;0,C18/2*Data!D20,"")</f>
        <v>6280</v>
      </c>
      <c r="P18" s="12">
        <f>IF(B18&gt;0,Data!B20/C18,"")</f>
        <v>6.2799999999999994</v>
      </c>
      <c r="Q18" s="12">
        <f>IF(B18&gt;0,Data!B20/B18,"")</f>
        <v>6.2799999999999994</v>
      </c>
      <c r="R18" s="12">
        <f>IF(B18&gt;0,IF(Data!C20&gt;0,Data!C20,Data!H$4),"")</f>
        <v>250</v>
      </c>
      <c r="S18" s="12">
        <f>IF(B18&gt;0,Data!C$4/100*N18+Q18*R18,"")</f>
        <v>3140</v>
      </c>
      <c r="T18" s="12">
        <f>IF(B18&gt;0,Data!C$4/100*O18+P18*R18,"")</f>
        <v>3140</v>
      </c>
    </row>
    <row r="19" spans="1:20">
      <c r="A19">
        <v>14</v>
      </c>
      <c r="B19" s="12">
        <v>51</v>
      </c>
      <c r="C19" s="12">
        <f t="shared" si="0"/>
        <v>65</v>
      </c>
      <c r="E19" s="5" t="s">
        <v>17</v>
      </c>
      <c r="F19" s="5"/>
      <c r="G19" s="5"/>
      <c r="H19" s="12">
        <f>T107</f>
        <v>300593.08518420992</v>
      </c>
      <c r="M19" s="12">
        <f>IF(Data!D21&gt;0,INT(SQRT(2*Data!B21*IF(Data!C21&gt;0,Data!C21,Data!H$4)/Data!D21/Data!C$4*100)+0.5),"")</f>
        <v>65</v>
      </c>
      <c r="N19" s="12">
        <f>IF(B19&gt;0,B19/2*Data!D21,"")</f>
        <v>4641</v>
      </c>
      <c r="O19" s="12">
        <f>IF(B19&gt;0,C19/2*Data!D21,"")</f>
        <v>5915</v>
      </c>
      <c r="P19" s="12">
        <f>IF(B19&gt;0,Data!B21/C19,"")</f>
        <v>5.9193846153846152</v>
      </c>
      <c r="Q19" s="12">
        <f>IF(B19&gt;0,Data!B21/B19,"")</f>
        <v>7.5443137254901957</v>
      </c>
      <c r="R19" s="12">
        <f>IF(B19&gt;0,IF(Data!C21&gt;0,Data!C21,Data!H$4),"")</f>
        <v>250</v>
      </c>
      <c r="S19" s="12">
        <f>IF(B19&gt;0,Data!C$4/100*N19+Q19*R19,"")</f>
        <v>3046.3284313725489</v>
      </c>
      <c r="T19" s="12">
        <f>IF(B19&gt;0,Data!C$4/100*O19+P19*R19,"")</f>
        <v>2958.5961538461538</v>
      </c>
    </row>
    <row r="20" spans="1:20">
      <c r="A20">
        <v>15</v>
      </c>
      <c r="B20" s="12">
        <v>15</v>
      </c>
      <c r="C20" s="12">
        <f t="shared" si="0"/>
        <v>15</v>
      </c>
      <c r="M20" s="12">
        <f>IF(Data!D22&gt;0,INT(SQRT(2*Data!B22*IF(Data!C22&gt;0,Data!C22,Data!H$4)/Data!D22/Data!C$4*100)+0.5),"")</f>
        <v>15</v>
      </c>
      <c r="N20" s="12">
        <f>IF(B20&gt;0,B20/2*Data!D22,"")</f>
        <v>7110</v>
      </c>
      <c r="O20" s="12">
        <f>IF(B20&gt;0,C20/2*Data!D22,"")</f>
        <v>7110</v>
      </c>
      <c r="P20" s="12">
        <f>IF(B20&gt;0,Data!B22/C20,"")</f>
        <v>7.1120000000000001</v>
      </c>
      <c r="Q20" s="12">
        <f>IF(B20&gt;0,Data!B22/B20,"")</f>
        <v>7.1120000000000001</v>
      </c>
      <c r="R20" s="12">
        <f>IF(B20&gt;0,IF(Data!C22&gt;0,Data!C22,Data!H$4),"")</f>
        <v>250</v>
      </c>
      <c r="S20" s="12">
        <f>IF(B20&gt;0,Data!C$4/100*N20+Q20*R20,"")</f>
        <v>3555.5</v>
      </c>
      <c r="T20" s="12">
        <f>IF(B20&gt;0,Data!C$4/100*O20+P20*R20,"")</f>
        <v>3555.5</v>
      </c>
    </row>
    <row r="21" spans="1:20">
      <c r="A21">
        <v>16</v>
      </c>
      <c r="B21" s="12">
        <v>36</v>
      </c>
      <c r="C21" s="12">
        <f t="shared" si="0"/>
        <v>48</v>
      </c>
      <c r="E21" s="5" t="s">
        <v>21</v>
      </c>
      <c r="F21" s="5"/>
      <c r="G21" s="5"/>
      <c r="M21" s="12">
        <f>IF(Data!D23&gt;0,INT(SQRT(2*Data!B23*IF(Data!C23&gt;0,Data!C23,Data!H$4)/Data!D23/Data!C$4*100)+0.5),"")</f>
        <v>48</v>
      </c>
      <c r="N21" s="12">
        <f>IF(B21&gt;0,B21/2*Data!D23,"")</f>
        <v>4158</v>
      </c>
      <c r="O21" s="12">
        <f>IF(B21&gt;0,C21/2*Data!D23,"")</f>
        <v>5544</v>
      </c>
      <c r="P21" s="12">
        <f>IF(B21&gt;0,Data!B23/C21,"")</f>
        <v>5.5458333333333334</v>
      </c>
      <c r="Q21" s="12">
        <f>IF(B21&gt;0,Data!B23/B21,"")</f>
        <v>7.3944444444444439</v>
      </c>
      <c r="R21" s="12">
        <f>IF(B21&gt;0,IF(Data!C23&gt;0,Data!C23,Data!H$4),"")</f>
        <v>250</v>
      </c>
      <c r="S21" s="12">
        <f>IF(B21&gt;0,Data!C$4/100*N21+Q21*R21,"")</f>
        <v>2888.1111111111113</v>
      </c>
      <c r="T21" s="12">
        <f>IF(B21&gt;0,Data!C$4/100*O21+P21*R21,"")</f>
        <v>2772.458333333333</v>
      </c>
    </row>
    <row r="22" spans="1:20">
      <c r="A22">
        <v>17</v>
      </c>
      <c r="B22" s="12">
        <v>17</v>
      </c>
      <c r="C22" s="12">
        <f t="shared" si="0"/>
        <v>11</v>
      </c>
      <c r="E22" s="5" t="s">
        <v>20</v>
      </c>
      <c r="F22" s="5"/>
      <c r="G22" s="5"/>
      <c r="H22" s="13">
        <f>(H19-H16)/H16*100</f>
        <v>-14.502371152119972</v>
      </c>
      <c r="M22" s="12">
        <f>IF(Data!D24&gt;0,INT(SQRT(2*Data!B24*IF(Data!C24&gt;0,Data!C24,Data!H$4)/Data!D24/Data!C$4*100)+0.5),"")</f>
        <v>11</v>
      </c>
      <c r="N22" s="12">
        <f>IF(B22&gt;0,B22/2*Data!D24,"")</f>
        <v>16643</v>
      </c>
      <c r="O22" s="12">
        <f>IF(B22&gt;0,C22/2*Data!D24,"")</f>
        <v>10769</v>
      </c>
      <c r="P22" s="12">
        <f>IF(B22&gt;0,Data!B24/C22,"")</f>
        <v>10.770909090909091</v>
      </c>
      <c r="Q22" s="12">
        <f>IF(B22&gt;0,Data!B24/B22,"")</f>
        <v>6.9694117647058826</v>
      </c>
      <c r="R22" s="12">
        <f>IF(B22&gt;0,IF(Data!C24&gt;0,Data!C24,Data!H$4),"")</f>
        <v>250</v>
      </c>
      <c r="S22" s="12">
        <f>IF(B22&gt;0,Data!C$4/100*N22+Q22*R22,"")</f>
        <v>5903.1029411764703</v>
      </c>
      <c r="T22" s="12">
        <f>IF(B22&gt;0,Data!C$4/100*O22+P22*R22,"")</f>
        <v>5384.977272727273</v>
      </c>
    </row>
    <row r="23" spans="1:20">
      <c r="A23">
        <v>18</v>
      </c>
      <c r="B23" s="12">
        <v>4</v>
      </c>
      <c r="C23" s="12">
        <f t="shared" si="0"/>
        <v>10</v>
      </c>
      <c r="M23" s="12">
        <f>IF(Data!D25&gt;0,INT(SQRT(2*Data!B25*IF(Data!C25&gt;0,Data!C25,Data!H$4)/Data!D25/Data!C$4*100)+0.5),"")</f>
        <v>10</v>
      </c>
      <c r="N23" s="12">
        <f>IF(B23&gt;0,B23/2*Data!D25,"")</f>
        <v>880</v>
      </c>
      <c r="O23" s="12">
        <f>IF(B23&gt;0,C23/2*Data!D25,"")</f>
        <v>2200</v>
      </c>
      <c r="P23" s="12">
        <f>IF(B23&gt;0,Data!B25/C23,"")</f>
        <v>2.2000000000000002</v>
      </c>
      <c r="Q23" s="12">
        <f>IF(B23&gt;0,Data!B25/B23,"")</f>
        <v>5.5</v>
      </c>
      <c r="R23" s="12">
        <f>IF(B23&gt;0,IF(Data!C25&gt;0,Data!C25,Data!H$4),"")</f>
        <v>250</v>
      </c>
      <c r="S23" s="12">
        <f>IF(B23&gt;0,Data!C$4/100*N23+Q23*R23,"")</f>
        <v>1595</v>
      </c>
      <c r="T23" s="12">
        <f>IF(B23&gt;0,Data!C$4/100*O23+P23*R23,"")</f>
        <v>1100</v>
      </c>
    </row>
    <row r="24" spans="1:20">
      <c r="A24">
        <v>19</v>
      </c>
      <c r="B24" s="12">
        <v>35</v>
      </c>
      <c r="C24" s="12">
        <f t="shared" si="0"/>
        <v>36</v>
      </c>
      <c r="M24" s="12">
        <f>IF(Data!D26&gt;0,INT(SQRT(2*Data!B26*IF(Data!C26&gt;0,Data!C26,Data!H$4)/Data!D26/Data!C$4*100)+0.5),"")</f>
        <v>36</v>
      </c>
      <c r="N24" s="12">
        <f>IF(B24&gt;0,B24/2*Data!D26,"")</f>
        <v>7105</v>
      </c>
      <c r="O24" s="12">
        <f>IF(B24&gt;0,C24/2*Data!D26,"")</f>
        <v>7308</v>
      </c>
      <c r="P24" s="12">
        <f>IF(B24&gt;0,Data!B26/C24,"")</f>
        <v>7.3055555555555554</v>
      </c>
      <c r="Q24" s="12">
        <f>IF(B24&gt;0,Data!B26/B24,"")</f>
        <v>7.5142857142857142</v>
      </c>
      <c r="R24" s="12">
        <f>IF(B24&gt;0,IF(Data!C26&gt;0,Data!C26,Data!H$4),"")</f>
        <v>250</v>
      </c>
      <c r="S24" s="12">
        <f>IF(B24&gt;0,Data!C$4/100*N24+Q24*R24,"")</f>
        <v>3654.8214285714284</v>
      </c>
      <c r="T24" s="12">
        <f>IF(B24&gt;0,Data!C$4/100*O24+P24*R24,"")</f>
        <v>3653.3888888888887</v>
      </c>
    </row>
    <row r="25" spans="1:20">
      <c r="A25">
        <v>20</v>
      </c>
      <c r="B25" s="12">
        <v>2</v>
      </c>
      <c r="C25" s="12">
        <f t="shared" si="0"/>
        <v>1</v>
      </c>
      <c r="M25" s="12">
        <f>IF(Data!D27&gt;0,INT(SQRT(2*Data!B27*IF(Data!C27&gt;0,Data!C27,Data!H$4)/Data!D27/Data!C$4*100)+0.5),"")</f>
        <v>1</v>
      </c>
      <c r="N25" s="12">
        <f>IF(B25&gt;0,B25/2*Data!D27,"")</f>
        <v>8000</v>
      </c>
      <c r="O25" s="12">
        <f>IF(B25&gt;0,C25/2*Data!D27,"")</f>
        <v>4000</v>
      </c>
      <c r="P25" s="12">
        <f>IF(B25&gt;0,Data!B27/C25,"")</f>
        <v>4</v>
      </c>
      <c r="Q25" s="12">
        <f>IF(B25&gt;0,Data!B27/B25,"")</f>
        <v>2</v>
      </c>
      <c r="R25" s="12">
        <f>IF(B25&gt;0,IF(Data!C27&gt;0,Data!C27,Data!H$4),"")</f>
        <v>250</v>
      </c>
      <c r="S25" s="12">
        <f>IF(B25&gt;0,Data!C$4/100*N25+Q25*R25,"")</f>
        <v>2500</v>
      </c>
      <c r="T25" s="12">
        <f>IF(B25&gt;0,Data!C$4/100*O25+P25*R25,"")</f>
        <v>2000</v>
      </c>
    </row>
    <row r="26" spans="1:20">
      <c r="A26">
        <v>21</v>
      </c>
      <c r="B26" s="12">
        <v>6</v>
      </c>
      <c r="C26" s="12">
        <f t="shared" si="0"/>
        <v>15</v>
      </c>
      <c r="M26" s="12">
        <f>IF(Data!D28&gt;0,INT(SQRT(2*Data!B28*IF(Data!C28&gt;0,Data!C28,Data!H$4)/Data!D28/Data!C$4*100)+0.5),"")</f>
        <v>15</v>
      </c>
      <c r="N26" s="12">
        <f>IF(B26&gt;0,B26/2*Data!D28,"")</f>
        <v>1008</v>
      </c>
      <c r="O26" s="12">
        <f>IF(B26&gt;0,C26/2*Data!D28,"")</f>
        <v>2520</v>
      </c>
      <c r="P26" s="12">
        <f>IF(B26&gt;0,Data!B28/C26,"")</f>
        <v>2.5173333333333332</v>
      </c>
      <c r="Q26" s="12">
        <f>IF(B26&gt;0,Data!B28/B26,"")</f>
        <v>6.293333333333333</v>
      </c>
      <c r="R26" s="12">
        <f>IF(B26&gt;0,IF(Data!C28&gt;0,Data!C28,Data!H$4),"")</f>
        <v>250</v>
      </c>
      <c r="S26" s="12">
        <f>IF(B26&gt;0,Data!C$4/100*N26+Q26*R26,"")</f>
        <v>1825.3333333333333</v>
      </c>
      <c r="T26" s="12">
        <f>IF(B26&gt;0,Data!C$4/100*O26+P26*R26,"")</f>
        <v>1259.3333333333333</v>
      </c>
    </row>
    <row r="27" spans="1:20">
      <c r="A27">
        <v>22</v>
      </c>
      <c r="B27" s="12">
        <v>11</v>
      </c>
      <c r="C27" s="12">
        <f t="shared" si="0"/>
        <v>12</v>
      </c>
      <c r="M27" s="12">
        <f>IF(Data!D29&gt;0,INT(SQRT(2*Data!B29*IF(Data!C29&gt;0,Data!C29,Data!H$4)/Data!D29/Data!C$4*100)+0.5),"")</f>
        <v>12</v>
      </c>
      <c r="N27" s="12">
        <f>IF(B27&gt;0,B27/2*Data!D29,"")</f>
        <v>5698</v>
      </c>
      <c r="O27" s="12">
        <f>IF(B27&gt;0,C27/2*Data!D29,"")</f>
        <v>6216</v>
      </c>
      <c r="P27" s="12">
        <f>IF(B27&gt;0,Data!B29/C27,"")</f>
        <v>6.2133333333333338</v>
      </c>
      <c r="Q27" s="12">
        <f>IF(B27&gt;0,Data!B29/B27,"")</f>
        <v>6.7781818181818183</v>
      </c>
      <c r="R27" s="12">
        <f>IF(B27&gt;0,IF(Data!C29&gt;0,Data!C29,Data!H$4),"")</f>
        <v>250</v>
      </c>
      <c r="S27" s="12">
        <f>IF(B27&gt;0,Data!C$4/100*N27+Q27*R27,"")</f>
        <v>3119.0454545454545</v>
      </c>
      <c r="T27" s="12">
        <f>IF(B27&gt;0,Data!C$4/100*O27+P27*R27,"")</f>
        <v>3107.3333333333335</v>
      </c>
    </row>
    <row r="28" spans="1:20">
      <c r="A28">
        <v>23</v>
      </c>
      <c r="B28" s="12">
        <v>20</v>
      </c>
      <c r="C28" s="12">
        <f t="shared" si="0"/>
        <v>21</v>
      </c>
      <c r="M28" s="12">
        <f>IF(Data!D30&gt;0,INT(SQRT(2*Data!B30*IF(Data!C30&gt;0,Data!C30,Data!H$4)/Data!D30/Data!C$4*100)+0.5),"")</f>
        <v>21</v>
      </c>
      <c r="N28" s="12">
        <f>IF(B28&gt;0,B28/2*Data!D30,"")</f>
        <v>6600</v>
      </c>
      <c r="O28" s="12">
        <f>IF(B28&gt;0,C28/2*Data!D30,"")</f>
        <v>6930</v>
      </c>
      <c r="P28" s="12">
        <f>IF(B28&gt;0,Data!B30/C28,"")</f>
        <v>6.9352380952380948</v>
      </c>
      <c r="Q28" s="12">
        <f>IF(B28&gt;0,Data!B30/B28,"")</f>
        <v>7.2819999999999991</v>
      </c>
      <c r="R28" s="12">
        <f>IF(B28&gt;0,IF(Data!C30&gt;0,Data!C30,Data!H$4),"")</f>
        <v>250</v>
      </c>
      <c r="S28" s="12">
        <f>IF(B28&gt;0,Data!C$4/100*N28+Q28*R28,"")</f>
        <v>3470.5</v>
      </c>
      <c r="T28" s="12">
        <f>IF(B28&gt;0,Data!C$4/100*O28+P28*R28,"")</f>
        <v>3466.3095238095239</v>
      </c>
    </row>
    <row r="29" spans="1:20">
      <c r="A29">
        <v>24</v>
      </c>
      <c r="B29" s="12">
        <v>14</v>
      </c>
      <c r="C29" s="12">
        <f t="shared" si="0"/>
        <v>10</v>
      </c>
      <c r="M29" s="12">
        <f>IF(Data!D31&gt;0,INT(SQRT(2*Data!B31*IF(Data!C31&gt;0,Data!C31,Data!H$4)/Data!D31/Data!C$4*100)+0.5),"")</f>
        <v>10</v>
      </c>
      <c r="N29" s="12">
        <f>IF(B29&gt;0,B29/2*Data!D31,"")</f>
        <v>14196</v>
      </c>
      <c r="O29" s="12">
        <f>IF(B29&gt;0,C29/2*Data!D31,"")</f>
        <v>10140</v>
      </c>
      <c r="P29" s="12">
        <f>IF(B29&gt;0,Data!B31/C29,"")</f>
        <v>10.14</v>
      </c>
      <c r="Q29" s="12">
        <f>IF(B29&gt;0,Data!B31/B29,"")</f>
        <v>7.2428571428571429</v>
      </c>
      <c r="R29" s="12">
        <f>IF(B29&gt;0,IF(Data!C31&gt;0,Data!C31,Data!H$4),"")</f>
        <v>250</v>
      </c>
      <c r="S29" s="12">
        <f>IF(B29&gt;0,Data!C$4/100*N29+Q29*R29,"")</f>
        <v>5359.7142857142862</v>
      </c>
      <c r="T29" s="12">
        <f>IF(B29&gt;0,Data!C$4/100*O29+P29*R29,"")</f>
        <v>5070</v>
      </c>
    </row>
    <row r="30" spans="1:20">
      <c r="A30">
        <v>25</v>
      </c>
      <c r="B30" s="12">
        <v>9</v>
      </c>
      <c r="C30" s="12">
        <f t="shared" si="0"/>
        <v>10</v>
      </c>
      <c r="M30" s="12">
        <f>IF(Data!D32&gt;0,INT(SQRT(2*Data!B32*IF(Data!C32&gt;0,Data!C32,Data!H$4)/Data!D32/Data!C$4*100)+0.5),"")</f>
        <v>10</v>
      </c>
      <c r="N30" s="12">
        <f>IF(B30&gt;0,B30/2*Data!D32,"")</f>
        <v>5616</v>
      </c>
      <c r="O30" s="12">
        <f>IF(B30&gt;0,C30/2*Data!D32,"")</f>
        <v>6240</v>
      </c>
      <c r="P30" s="12">
        <f>IF(B30&gt;0,Data!B32/C30,"")</f>
        <v>6.24</v>
      </c>
      <c r="Q30" s="12">
        <f>IF(B30&gt;0,Data!B32/B30,"")</f>
        <v>6.9333333333333336</v>
      </c>
      <c r="R30" s="12">
        <f>IF(B30&gt;0,IF(Data!C32&gt;0,Data!C32,Data!H$4),"")</f>
        <v>250</v>
      </c>
      <c r="S30" s="12">
        <f>IF(B30&gt;0,Data!C$4/100*N30+Q30*R30,"")</f>
        <v>3137.3333333333335</v>
      </c>
      <c r="T30" s="12">
        <f>IF(B30&gt;0,Data!C$4/100*O30+P30*R30,"")</f>
        <v>3120</v>
      </c>
    </row>
    <row r="31" spans="1:20">
      <c r="A31">
        <v>26</v>
      </c>
      <c r="B31" s="12">
        <v>3</v>
      </c>
      <c r="C31" s="12">
        <f t="shared" si="0"/>
        <v>2</v>
      </c>
      <c r="M31" s="12">
        <f>IF(Data!D33&gt;0,INT(SQRT(2*Data!B33*IF(Data!C33&gt;0,Data!C33,Data!H$4)/Data!D33/Data!C$4*100)+0.5),"")</f>
        <v>2</v>
      </c>
      <c r="N31" s="12">
        <f>IF(B31&gt;0,B31/2*Data!D33,"")</f>
        <v>7290</v>
      </c>
      <c r="O31" s="12">
        <f>IF(B31&gt;0,C31/2*Data!D33,"")</f>
        <v>4860</v>
      </c>
      <c r="P31" s="12">
        <f>IF(B31&gt;0,Data!B33/C31,"")</f>
        <v>4.8600000000000003</v>
      </c>
      <c r="Q31" s="12">
        <f>IF(B31&gt;0,Data!B33/B31,"")</f>
        <v>3.24</v>
      </c>
      <c r="R31" s="12">
        <f>IF(B31&gt;0,IF(Data!C33&gt;0,Data!C33,Data!H$4),"")</f>
        <v>250</v>
      </c>
      <c r="S31" s="12">
        <f>IF(B31&gt;0,Data!C$4/100*N31+Q31*R31,"")</f>
        <v>2632.5</v>
      </c>
      <c r="T31" s="12">
        <f>IF(B31&gt;0,Data!C$4/100*O31+P31*R31,"")</f>
        <v>2430</v>
      </c>
    </row>
    <row r="32" spans="1:20">
      <c r="A32">
        <v>27</v>
      </c>
      <c r="B32" s="12">
        <v>2</v>
      </c>
      <c r="C32" s="12">
        <f t="shared" si="0"/>
        <v>1</v>
      </c>
      <c r="M32" s="12">
        <f>IF(Data!D34&gt;0,INT(SQRT(2*Data!B34*IF(Data!C34&gt;0,Data!C34,Data!H$4)/Data!D34/Data!C$4*100)+0.5),"")</f>
        <v>1</v>
      </c>
      <c r="N32" s="12">
        <f>IF(B32&gt;0,B32/2*Data!D34,"")</f>
        <v>6000</v>
      </c>
      <c r="O32" s="12">
        <f>IF(B32&gt;0,C32/2*Data!D34,"")</f>
        <v>3000</v>
      </c>
      <c r="P32" s="12">
        <f>IF(B32&gt;0,Data!B34/C32,"")</f>
        <v>3</v>
      </c>
      <c r="Q32" s="12">
        <f>IF(B32&gt;0,Data!B34/B32,"")</f>
        <v>1.5</v>
      </c>
      <c r="R32" s="12">
        <f>IF(B32&gt;0,IF(Data!C34&gt;0,Data!C34,Data!H$4),"")</f>
        <v>250</v>
      </c>
      <c r="S32" s="12">
        <f>IF(B32&gt;0,Data!C$4/100*N32+Q32*R32,"")</f>
        <v>1875</v>
      </c>
      <c r="T32" s="12">
        <f>IF(B32&gt;0,Data!C$4/100*O32+P32*R32,"")</f>
        <v>1500</v>
      </c>
    </row>
    <row r="33" spans="1:20">
      <c r="A33">
        <v>28</v>
      </c>
      <c r="B33" s="12">
        <v>176</v>
      </c>
      <c r="C33" s="12">
        <f t="shared" si="0"/>
        <v>476</v>
      </c>
      <c r="M33" s="12">
        <f>IF(Data!D35&gt;0,INT(SQRT(2*Data!B35*IF(Data!C35&gt;0,Data!C35,Data!H$4)/Data!D35/Data!C$4*100)+0.5),"")</f>
        <v>476</v>
      </c>
      <c r="N33" s="12">
        <f>IF(B33&gt;0,B33/2*Data!D35,"")</f>
        <v>1056</v>
      </c>
      <c r="O33" s="12">
        <f>IF(B33&gt;0,C33/2*Data!D35,"")</f>
        <v>2856</v>
      </c>
      <c r="P33" s="12">
        <f>IF(B33&gt;0,Data!B35/C33,"")</f>
        <v>2.8568067226890754</v>
      </c>
      <c r="Q33" s="12">
        <f>IF(B33&gt;0,Data!B35/B33,"")</f>
        <v>7.7263636363636357</v>
      </c>
      <c r="R33" s="12">
        <f>IF(B33&gt;0,IF(Data!C35&gt;0,Data!C35,Data!H$4),"")</f>
        <v>250</v>
      </c>
      <c r="S33" s="12">
        <f>IF(B33&gt;0,Data!C$4/100*N33+Q33*R33,"")</f>
        <v>2195.590909090909</v>
      </c>
      <c r="T33" s="12">
        <f>IF(B33&gt;0,Data!C$4/100*O33+P33*R33,"")</f>
        <v>1428.2016806722688</v>
      </c>
    </row>
    <row r="34" spans="1:20">
      <c r="A34">
        <v>29</v>
      </c>
      <c r="B34" s="12">
        <v>2</v>
      </c>
      <c r="C34" s="12">
        <f t="shared" si="0"/>
        <v>2</v>
      </c>
      <c r="M34" s="12">
        <f>IF(Data!D36&gt;0,INT(SQRT(2*Data!B36*IF(Data!C36&gt;0,Data!C36,Data!H$4)/Data!D36/Data!C$4*100)+0.5),"")</f>
        <v>2</v>
      </c>
      <c r="N34" s="12">
        <f>IF(B34&gt;0,B34/2*Data!D36,"")</f>
        <v>3820</v>
      </c>
      <c r="O34" s="12">
        <f>IF(B34&gt;0,C34/2*Data!D36,"")</f>
        <v>3820</v>
      </c>
      <c r="P34" s="12">
        <f>IF(B34&gt;0,Data!B36/C34,"")</f>
        <v>3.82</v>
      </c>
      <c r="Q34" s="12">
        <f>IF(B34&gt;0,Data!B36/B34,"")</f>
        <v>3.82</v>
      </c>
      <c r="R34" s="12">
        <f>IF(B34&gt;0,IF(Data!C36&gt;0,Data!C36,Data!H$4),"")</f>
        <v>250</v>
      </c>
      <c r="S34" s="12">
        <f>IF(B34&gt;0,Data!C$4/100*N34+Q34*R34,"")</f>
        <v>1910</v>
      </c>
      <c r="T34" s="12">
        <f>IF(B34&gt;0,Data!C$4/100*O34+P34*R34,"")</f>
        <v>1910</v>
      </c>
    </row>
    <row r="35" spans="1:20">
      <c r="A35">
        <v>30</v>
      </c>
      <c r="B35" s="12">
        <v>163</v>
      </c>
      <c r="C35" s="12">
        <f t="shared" si="0"/>
        <v>180</v>
      </c>
      <c r="M35" s="12">
        <f>IF(Data!D37&gt;0,INT(SQRT(2*Data!B37*IF(Data!C37&gt;0,Data!C37,Data!H$4)/Data!D37/Data!C$4*100)+0.5),"")</f>
        <v>180</v>
      </c>
      <c r="N35" s="12">
        <f>IF(B35&gt;0,B35/2*Data!D37,"")</f>
        <v>6357</v>
      </c>
      <c r="O35" s="12">
        <f>IF(B35&gt;0,C35/2*Data!D37,"")</f>
        <v>7020</v>
      </c>
      <c r="P35" s="12">
        <f>IF(B35&gt;0,Data!B37/C35,"")</f>
        <v>7.03</v>
      </c>
      <c r="Q35" s="12">
        <f>IF(B35&gt;0,Data!B37/B35,"")</f>
        <v>7.7631901840490807</v>
      </c>
      <c r="R35" s="12">
        <f>IF(B35&gt;0,IF(Data!C37&gt;0,Data!C37,Data!H$4),"")</f>
        <v>250</v>
      </c>
      <c r="S35" s="12">
        <f>IF(B35&gt;0,Data!C$4/100*N35+Q35*R35,"")</f>
        <v>3530.0475460122702</v>
      </c>
      <c r="T35" s="12">
        <f>IF(B35&gt;0,Data!C$4/100*O35+P35*R35,"")</f>
        <v>3512.5</v>
      </c>
    </row>
    <row r="36" spans="1:20">
      <c r="A36">
        <v>31</v>
      </c>
      <c r="B36" s="12">
        <v>3</v>
      </c>
      <c r="C36" s="12">
        <f t="shared" si="0"/>
        <v>3</v>
      </c>
      <c r="M36" s="12">
        <f>IF(Data!D38&gt;0,INT(SQRT(2*Data!B38*IF(Data!C38&gt;0,Data!C38,Data!H$4)/Data!D38/Data!C$4*100)+0.5),"")</f>
        <v>3</v>
      </c>
      <c r="N36" s="12">
        <f>IF(B36&gt;0,B36/2*Data!D38,"")</f>
        <v>4666.5</v>
      </c>
      <c r="O36" s="12">
        <f>IF(B36&gt;0,C36/2*Data!D38,"")</f>
        <v>4666.5</v>
      </c>
      <c r="P36" s="12">
        <f>IF(B36&gt;0,Data!B38/C36,"")</f>
        <v>4.666666666666667</v>
      </c>
      <c r="Q36" s="12">
        <f>IF(B36&gt;0,Data!B38/B36,"")</f>
        <v>4.666666666666667</v>
      </c>
      <c r="R36" s="12">
        <f>IF(B36&gt;0,IF(Data!C38&gt;0,Data!C38,Data!H$4),"")</f>
        <v>250</v>
      </c>
      <c r="S36" s="12">
        <f>IF(B36&gt;0,Data!C$4/100*N36+Q36*R36,"")</f>
        <v>2333.291666666667</v>
      </c>
      <c r="T36" s="12">
        <f>IF(B36&gt;0,Data!C$4/100*O36+P36*R36,"")</f>
        <v>2333.291666666667</v>
      </c>
    </row>
    <row r="37" spans="1:20">
      <c r="A37">
        <v>32</v>
      </c>
      <c r="B37" s="12">
        <v>77</v>
      </c>
      <c r="C37" s="12">
        <f t="shared" si="0"/>
        <v>120</v>
      </c>
      <c r="M37" s="12">
        <f>IF(Data!D39&gt;0,INT(SQRT(2*Data!B39*IF(Data!C39&gt;0,Data!C39,Data!H$4)/Data!D39/Data!C$4*100)+0.5),"")</f>
        <v>120</v>
      </c>
      <c r="N37" s="12">
        <f>IF(B37&gt;0,B37/2*Data!D39,"")</f>
        <v>3157</v>
      </c>
      <c r="O37" s="12">
        <f>IF(B37&gt;0,C37/2*Data!D39,"")</f>
        <v>4920</v>
      </c>
      <c r="P37" s="12">
        <f>IF(B37&gt;0,Data!B39/C37,"")</f>
        <v>4.9033333333333333</v>
      </c>
      <c r="Q37" s="12">
        <f>IF(B37&gt;0,Data!B39/B37,"")</f>
        <v>7.6415584415584412</v>
      </c>
      <c r="R37" s="12">
        <f>IF(B37&gt;0,IF(Data!C39&gt;0,Data!C39,Data!H$4),"")</f>
        <v>250</v>
      </c>
      <c r="S37" s="12">
        <f>IF(B37&gt;0,Data!C$4/100*N37+Q37*R37,"")</f>
        <v>2699.6396103896104</v>
      </c>
      <c r="T37" s="12">
        <f>IF(B37&gt;0,Data!C$4/100*O37+P37*R37,"")</f>
        <v>2455.833333333333</v>
      </c>
    </row>
    <row r="38" spans="1:20">
      <c r="A38">
        <v>33</v>
      </c>
      <c r="B38" s="12">
        <v>103</v>
      </c>
      <c r="C38" s="12">
        <f t="shared" si="0"/>
        <v>80</v>
      </c>
      <c r="M38" s="12">
        <f>IF(Data!D40&gt;0,INT(SQRT(2*Data!B40*IF(Data!C40&gt;0,Data!C40,Data!H$4)/Data!D40/Data!C$4*100)+0.5),"")</f>
        <v>80</v>
      </c>
      <c r="N38" s="12">
        <f>IF(B38&gt;0,B38/2*Data!D40,"")</f>
        <v>12772</v>
      </c>
      <c r="O38" s="12">
        <f>IF(B38&gt;0,C38/2*Data!D40,"")</f>
        <v>9920</v>
      </c>
      <c r="P38" s="12">
        <f>IF(B38&gt;0,Data!B40/C38,"")</f>
        <v>9.9160000000000004</v>
      </c>
      <c r="Q38" s="12">
        <f>IF(B38&gt;0,Data!B40/B38,"")</f>
        <v>7.7017475728155338</v>
      </c>
      <c r="R38" s="12">
        <f>IF(B38&gt;0,IF(Data!C40&gt;0,Data!C40,Data!H$4),"")</f>
        <v>250</v>
      </c>
      <c r="S38" s="12">
        <f>IF(B38&gt;0,Data!C$4/100*N38+Q38*R38,"")</f>
        <v>5118.4368932038833</v>
      </c>
      <c r="T38" s="12">
        <f>IF(B38&gt;0,Data!C$4/100*O38+P38*R38,"")</f>
        <v>4959</v>
      </c>
    </row>
    <row r="39" spans="1:20">
      <c r="A39">
        <v>34</v>
      </c>
      <c r="B39" s="12">
        <v>272</v>
      </c>
      <c r="C39" s="12">
        <f t="shared" si="0"/>
        <v>382</v>
      </c>
      <c r="M39" s="12">
        <f>IF(Data!D41&gt;0,INT(SQRT(2*Data!B41*IF(Data!C41&gt;0,Data!C41,Data!H$4)/Data!D41/Data!C$4*100)+0.5),"")</f>
        <v>382</v>
      </c>
      <c r="N39" s="12">
        <f>IF(B39&gt;0,B39/2*Data!D41,"")</f>
        <v>3944</v>
      </c>
      <c r="O39" s="12">
        <f>IF(B39&gt;0,C39/2*Data!D41,"")</f>
        <v>5539</v>
      </c>
      <c r="P39" s="12">
        <f>IF(B39&gt;0,Data!B41/C39,"")</f>
        <v>5.5258638743455499</v>
      </c>
      <c r="Q39" s="12">
        <f>IF(B39&gt;0,Data!B41/B39,"")</f>
        <v>7.7605882352941178</v>
      </c>
      <c r="R39" s="12">
        <f>IF(B39&gt;0,IF(Data!C41&gt;0,Data!C41,Data!H$4),"")</f>
        <v>250</v>
      </c>
      <c r="S39" s="12">
        <f>IF(B39&gt;0,Data!C$4/100*N39+Q39*R39,"")</f>
        <v>2926.1470588235297</v>
      </c>
      <c r="T39" s="12">
        <f>IF(B39&gt;0,Data!C$4/100*O39+P39*R39,"")</f>
        <v>2766.2159685863876</v>
      </c>
    </row>
    <row r="40" spans="1:20">
      <c r="A40">
        <v>35</v>
      </c>
      <c r="B40" s="12">
        <v>317</v>
      </c>
      <c r="C40" s="12">
        <f t="shared" si="0"/>
        <v>412</v>
      </c>
      <c r="M40" s="12">
        <f>IF(Data!D42&gt;0,INT(SQRT(2*Data!B42*IF(Data!C42&gt;0,Data!C42,Data!H$4)/Data!D42/Data!C$4*100)+0.5),"")</f>
        <v>412</v>
      </c>
      <c r="N40" s="12">
        <f>IF(B40&gt;0,B40/2*Data!D42,"")</f>
        <v>4596.5</v>
      </c>
      <c r="O40" s="12">
        <f>IF(B40&gt;0,C40/2*Data!D42,"")</f>
        <v>5974</v>
      </c>
      <c r="P40" s="12">
        <f>IF(B40&gt;0,Data!B42/C40,"")</f>
        <v>5.9856310679611653</v>
      </c>
      <c r="Q40" s="12">
        <f>IF(B40&gt;0,Data!B42/B40,"")</f>
        <v>7.7794321766561509</v>
      </c>
      <c r="R40" s="12">
        <f>IF(B40&gt;0,IF(Data!C42&gt;0,Data!C42,Data!H$4),"")</f>
        <v>250</v>
      </c>
      <c r="S40" s="12">
        <f>IF(B40&gt;0,Data!C$4/100*N40+Q40*R40,"")</f>
        <v>3093.9830441640379</v>
      </c>
      <c r="T40" s="12">
        <f>IF(B40&gt;0,Data!C$4/100*O40+P40*R40,"")</f>
        <v>2989.9077669902913</v>
      </c>
    </row>
    <row r="41" spans="1:20">
      <c r="A41">
        <v>36</v>
      </c>
      <c r="B41" s="12">
        <v>169</v>
      </c>
      <c r="C41" s="12">
        <f t="shared" si="0"/>
        <v>353</v>
      </c>
      <c r="M41" s="12">
        <f>IF(Data!D43&gt;0,INT(SQRT(2*Data!B43*IF(Data!C43&gt;0,Data!C43,Data!H$4)/Data!D43/Data!C$4*100)+0.5),"")</f>
        <v>353</v>
      </c>
      <c r="N41" s="12">
        <f>IF(B41&gt;0,B41/2*Data!D43,"")</f>
        <v>1774.5</v>
      </c>
      <c r="O41" s="12">
        <f>IF(B41&gt;0,C41/2*Data!D43,"")</f>
        <v>3706.5</v>
      </c>
      <c r="P41" s="12">
        <f>IF(B41&gt;0,Data!B43/C41,"")</f>
        <v>3.7092351274787534</v>
      </c>
      <c r="Q41" s="12">
        <f>IF(B41&gt;0,Data!B43/B41,"")</f>
        <v>7.747692307692307</v>
      </c>
      <c r="R41" s="12">
        <f>IF(B41&gt;0,IF(Data!C43&gt;0,Data!C43,Data!H$4),"")</f>
        <v>250</v>
      </c>
      <c r="S41" s="12">
        <f>IF(B41&gt;0,Data!C$4/100*N41+Q41*R41,"")</f>
        <v>2380.5480769230767</v>
      </c>
      <c r="T41" s="12">
        <f>IF(B41&gt;0,Data!C$4/100*O41+P41*R41,"")</f>
        <v>1853.9337818696883</v>
      </c>
    </row>
    <row r="42" spans="1:20">
      <c r="A42">
        <v>37</v>
      </c>
      <c r="B42" s="12">
        <v>27</v>
      </c>
      <c r="C42" s="12">
        <f t="shared" si="0"/>
        <v>65</v>
      </c>
      <c r="M42" s="12">
        <f>IF(Data!D44&gt;0,INT(SQRT(2*Data!B44*IF(Data!C44&gt;0,Data!C44,Data!H$4)/Data!D44/Data!C$4*100)+0.5),"")</f>
        <v>65</v>
      </c>
      <c r="N42" s="12">
        <f>IF(B42&gt;0,B42/2*Data!D44,"")</f>
        <v>1282.5</v>
      </c>
      <c r="O42" s="12">
        <f>IF(B42&gt;0,C42/2*Data!D44,"")</f>
        <v>3087.5</v>
      </c>
      <c r="P42" s="12">
        <f>IF(B42&gt;0,Data!B44/C42,"")</f>
        <v>3.0960000000000001</v>
      </c>
      <c r="Q42" s="12">
        <f>IF(B42&gt;0,Data!B44/B42,"")</f>
        <v>7.453333333333334</v>
      </c>
      <c r="R42" s="12">
        <f>IF(B42&gt;0,IF(Data!C44&gt;0,Data!C44,Data!H$4),"")</f>
        <v>250</v>
      </c>
      <c r="S42" s="12">
        <f>IF(B42&gt;0,Data!C$4/100*N42+Q42*R42,"")</f>
        <v>2183.9583333333335</v>
      </c>
      <c r="T42" s="12">
        <f>IF(B42&gt;0,Data!C$4/100*O42+P42*R42,"")</f>
        <v>1545.875</v>
      </c>
    </row>
    <row r="43" spans="1:20">
      <c r="A43">
        <v>38</v>
      </c>
      <c r="B43" s="12">
        <v>172</v>
      </c>
      <c r="C43" s="12">
        <f t="shared" si="0"/>
        <v>374</v>
      </c>
      <c r="M43" s="12">
        <f>IF(Data!D45&gt;0,INT(SQRT(2*Data!B45*IF(Data!C45&gt;0,Data!C45,Data!H$4)/Data!D45/Data!C$4*100)+0.5),"")</f>
        <v>374</v>
      </c>
      <c r="N43" s="12">
        <f>IF(B43&gt;0,B43/2*Data!D45,"")</f>
        <v>1634</v>
      </c>
      <c r="O43" s="12">
        <f>IF(B43&gt;0,C43/2*Data!D45,"")</f>
        <v>3553</v>
      </c>
      <c r="P43" s="12">
        <f>IF(B43&gt;0,Data!B45/C43,"")</f>
        <v>3.5593582887700537</v>
      </c>
      <c r="Q43" s="12">
        <f>IF(B43&gt;0,Data!B45/B43,"")</f>
        <v>7.7395348837209301</v>
      </c>
      <c r="R43" s="12">
        <f>IF(B43&gt;0,IF(Data!C45&gt;0,Data!C45,Data!H$4),"")</f>
        <v>250</v>
      </c>
      <c r="S43" s="12">
        <f>IF(B43&gt;0,Data!C$4/100*N43+Q43*R43,"")</f>
        <v>2343.3837209302328</v>
      </c>
      <c r="T43" s="12">
        <f>IF(B43&gt;0,Data!C$4/100*O43+P43*R43,"")</f>
        <v>1778.0895721925135</v>
      </c>
    </row>
    <row r="44" spans="1:20">
      <c r="A44">
        <v>39</v>
      </c>
      <c r="B44" s="12">
        <v>10</v>
      </c>
      <c r="C44" s="12">
        <f t="shared" si="0"/>
        <v>8</v>
      </c>
      <c r="M44" s="12">
        <f>IF(Data!D46&gt;0,INT(SQRT(2*Data!B46*IF(Data!C46&gt;0,Data!C46,Data!H$4)/Data!D46/Data!C$4*100)+0.5),"")</f>
        <v>8</v>
      </c>
      <c r="N44" s="12">
        <f>IF(B44&gt;0,B44/2*Data!D46,"")</f>
        <v>9980</v>
      </c>
      <c r="O44" s="12">
        <f>IF(B44&gt;0,C44/2*Data!D46,"")</f>
        <v>7984</v>
      </c>
      <c r="P44" s="12">
        <f>IF(B44&gt;0,Data!B46/C44,"")</f>
        <v>7.9850000000000003</v>
      </c>
      <c r="Q44" s="12">
        <f>IF(B44&gt;0,Data!B46/B44,"")</f>
        <v>6.3879999999999999</v>
      </c>
      <c r="R44" s="12">
        <f>IF(B44&gt;0,IF(Data!C46&gt;0,Data!C46,Data!H$4),"")</f>
        <v>250</v>
      </c>
      <c r="S44" s="12">
        <f>IF(B44&gt;0,Data!C$4/100*N44+Q44*R44,"")</f>
        <v>4092</v>
      </c>
      <c r="T44" s="12">
        <f>IF(B44&gt;0,Data!C$4/100*O44+P44*R44,"")</f>
        <v>3992.25</v>
      </c>
    </row>
    <row r="45" spans="1:20">
      <c r="A45">
        <v>40</v>
      </c>
      <c r="B45" s="12">
        <v>39</v>
      </c>
      <c r="C45" s="12">
        <f t="shared" si="0"/>
        <v>49</v>
      </c>
      <c r="M45" s="12">
        <f>IF(Data!D47&gt;0,INT(SQRT(2*Data!B47*IF(Data!C47&gt;0,Data!C47,Data!H$4)/Data!D47/Data!C$4*100)+0.5),"")</f>
        <v>49</v>
      </c>
      <c r="N45" s="12">
        <f>IF(B45&gt;0,B45/2*Data!D47,"")</f>
        <v>4738.5</v>
      </c>
      <c r="O45" s="12">
        <f>IF(B45&gt;0,C45/2*Data!D47,"")</f>
        <v>5953.5</v>
      </c>
      <c r="P45" s="12">
        <f>IF(B45&gt;0,Data!B47/C45,"")</f>
        <v>5.9616326530612245</v>
      </c>
      <c r="Q45" s="12">
        <f>IF(B45&gt;0,Data!B47/B45,"")</f>
        <v>7.4902564102564106</v>
      </c>
      <c r="R45" s="12">
        <f>IF(B45&gt;0,IF(Data!C47&gt;0,Data!C47,Data!H$4),"")</f>
        <v>250</v>
      </c>
      <c r="S45" s="12">
        <f>IF(B45&gt;0,Data!C$4/100*N45+Q45*R45,"")</f>
        <v>3057.1891025641025</v>
      </c>
      <c r="T45" s="12">
        <f>IF(B45&gt;0,Data!C$4/100*O45+P45*R45,"")</f>
        <v>2978.783163265306</v>
      </c>
    </row>
    <row r="46" spans="1:20">
      <c r="A46">
        <v>41</v>
      </c>
      <c r="B46" s="12">
        <v>44</v>
      </c>
      <c r="C46" s="12">
        <f t="shared" si="0"/>
        <v>35</v>
      </c>
      <c r="M46" s="12">
        <f>IF(Data!D48&gt;0,INT(SQRT(2*Data!B48*IF(Data!C48&gt;0,Data!C48,Data!H$4)/Data!D48/Data!C$4*100)+0.5),"")</f>
        <v>35</v>
      </c>
      <c r="N46" s="12">
        <f>IF(B46&gt;0,B46/2*Data!D48,"")</f>
        <v>11836</v>
      </c>
      <c r="O46" s="12">
        <f>IF(B46&gt;0,C46/2*Data!D48,"")</f>
        <v>9415</v>
      </c>
      <c r="P46" s="12">
        <f>IF(B46&gt;0,Data!B48/C46,"")</f>
        <v>9.4228571428571435</v>
      </c>
      <c r="Q46" s="12">
        <f>IF(B46&gt;0,Data!B48/B46,"")</f>
        <v>7.495454545454546</v>
      </c>
      <c r="R46" s="12">
        <f>IF(B46&gt;0,IF(Data!C48&gt;0,Data!C48,Data!H$4),"")</f>
        <v>250</v>
      </c>
      <c r="S46" s="12">
        <f>IF(B46&gt;0,Data!C$4/100*N46+Q46*R46,"")</f>
        <v>4832.863636363636</v>
      </c>
      <c r="T46" s="12">
        <f>IF(B46&gt;0,Data!C$4/100*O46+P46*R46,"")</f>
        <v>4709.4642857142862</v>
      </c>
    </row>
    <row r="47" spans="1:20">
      <c r="A47">
        <v>42</v>
      </c>
      <c r="B47" s="12">
        <v>329</v>
      </c>
      <c r="C47" s="12">
        <f t="shared" si="0"/>
        <v>716</v>
      </c>
      <c r="M47" s="12">
        <f>IF(Data!D49&gt;0,INT(SQRT(2*Data!B49*IF(Data!C49&gt;0,Data!C49,Data!H$4)/Data!D49/Data!C$4*100)+0.5),"")</f>
        <v>716</v>
      </c>
      <c r="N47" s="12">
        <f>IF(B47&gt;0,B47/2*Data!D49,"")</f>
        <v>1645</v>
      </c>
      <c r="O47" s="12">
        <f>IF(B47&gt;0,C47/2*Data!D49,"")</f>
        <v>3580</v>
      </c>
      <c r="P47" s="12">
        <f>IF(B47&gt;0,Data!B49/C47,"")</f>
        <v>3.5763687150837988</v>
      </c>
      <c r="Q47" s="12">
        <f>IF(B47&gt;0,Data!B49/B47,"")</f>
        <v>7.78322188449848</v>
      </c>
      <c r="R47" s="12">
        <f>IF(B47&gt;0,IF(Data!C49&gt;0,Data!C49,Data!H$4),"")</f>
        <v>250</v>
      </c>
      <c r="S47" s="12">
        <f>IF(B47&gt;0,Data!C$4/100*N47+Q47*R47,"")</f>
        <v>2357.05547112462</v>
      </c>
      <c r="T47" s="12">
        <f>IF(B47&gt;0,Data!C$4/100*O47+P47*R47,"")</f>
        <v>1789.0921787709497</v>
      </c>
    </row>
    <row r="48" spans="1:20">
      <c r="A48">
        <v>43</v>
      </c>
      <c r="B48" s="12">
        <v>93</v>
      </c>
      <c r="C48" s="12">
        <f t="shared" si="0"/>
        <v>150</v>
      </c>
      <c r="M48" s="12">
        <f>IF(Data!D50&gt;0,INT(SQRT(2*Data!B50*IF(Data!C50&gt;0,Data!C50,Data!H$4)/Data!D50/Data!C$4*100)+0.5),"")</f>
        <v>150</v>
      </c>
      <c r="N48" s="12">
        <f>IF(B48&gt;0,B48/2*Data!D50,"")</f>
        <v>2976</v>
      </c>
      <c r="O48" s="12">
        <f>IF(B48&gt;0,C48/2*Data!D50,"")</f>
        <v>4800</v>
      </c>
      <c r="P48" s="12">
        <f>IF(B48&gt;0,Data!B50/C48,"")</f>
        <v>4.7733333333333334</v>
      </c>
      <c r="Q48" s="12">
        <f>IF(B48&gt;0,Data!B50/B48,"")</f>
        <v>7.698924731182796</v>
      </c>
      <c r="R48" s="12">
        <f>IF(B48&gt;0,IF(Data!C50&gt;0,Data!C50,Data!H$4),"")</f>
        <v>250</v>
      </c>
      <c r="S48" s="12">
        <f>IF(B48&gt;0,Data!C$4/100*N48+Q48*R48,"")</f>
        <v>2668.7311827956992</v>
      </c>
      <c r="T48" s="12">
        <f>IF(B48&gt;0,Data!C$4/100*O48+P48*R48,"")</f>
        <v>2393.333333333333</v>
      </c>
    </row>
    <row r="49" spans="1:20">
      <c r="A49">
        <v>44</v>
      </c>
      <c r="B49" s="12">
        <v>20</v>
      </c>
      <c r="C49" s="12">
        <f t="shared" si="0"/>
        <v>47</v>
      </c>
      <c r="M49" s="12">
        <f>IF(Data!D51&gt;0,INT(SQRT(2*Data!B51*IF(Data!C51&gt;0,Data!C51,Data!H$4)/Data!D51/Data!C$4*100)+0.5),"")</f>
        <v>47</v>
      </c>
      <c r="N49" s="12">
        <f>IF(B49&gt;0,B49/2*Data!D51,"")</f>
        <v>1340</v>
      </c>
      <c r="O49" s="12">
        <f>IF(B49&gt;0,C49/2*Data!D51,"")</f>
        <v>3149</v>
      </c>
      <c r="P49" s="12">
        <f>IF(B49&gt;0,Data!B51/C49,"")</f>
        <v>3.1412765957446807</v>
      </c>
      <c r="Q49" s="12">
        <f>IF(B49&gt;0,Data!B51/B49,"")</f>
        <v>7.3819999999999997</v>
      </c>
      <c r="R49" s="12">
        <f>IF(B49&gt;0,IF(Data!C51&gt;0,Data!C51,Data!H$4),"")</f>
        <v>250</v>
      </c>
      <c r="S49" s="12">
        <f>IF(B49&gt;0,Data!C$4/100*N49+Q49*R49,"")</f>
        <v>2180.5</v>
      </c>
      <c r="T49" s="12">
        <f>IF(B49&gt;0,Data!C$4/100*O49+P49*R49,"")</f>
        <v>1572.5691489361702</v>
      </c>
    </row>
    <row r="50" spans="1:20">
      <c r="A50">
        <v>45</v>
      </c>
      <c r="B50" s="12">
        <v>29</v>
      </c>
      <c r="C50" s="12">
        <f t="shared" si="0"/>
        <v>65</v>
      </c>
      <c r="M50" s="12">
        <f>IF(Data!D52&gt;0,INT(SQRT(2*Data!B52*IF(Data!C52&gt;0,Data!C52,Data!H$4)/Data!D52/Data!C$4*100)+0.5),"")</f>
        <v>65</v>
      </c>
      <c r="N50" s="12">
        <f>IF(B50&gt;0,B50/2*Data!D52,"")</f>
        <v>1464.5</v>
      </c>
      <c r="O50" s="12">
        <f>IF(B50&gt;0,C50/2*Data!D52,"")</f>
        <v>3282.5</v>
      </c>
      <c r="P50" s="12">
        <f>IF(B50&gt;0,Data!B52/C50,"")</f>
        <v>3.2775384615384615</v>
      </c>
      <c r="Q50" s="12">
        <f>IF(B50&gt;0,Data!B52/B50,"")</f>
        <v>7.346206896551724</v>
      </c>
      <c r="R50" s="12">
        <f>IF(B50&gt;0,IF(Data!C52&gt;0,Data!C52,Data!H$4),"")</f>
        <v>250</v>
      </c>
      <c r="S50" s="12">
        <f>IF(B50&gt;0,Data!C$4/100*N50+Q50*R50,"")</f>
        <v>2202.6767241379312</v>
      </c>
      <c r="T50" s="12">
        <f>IF(B50&gt;0,Data!C$4/100*O50+P50*R50,"")</f>
        <v>1640.0096153846152</v>
      </c>
    </row>
    <row r="51" spans="1:20">
      <c r="A51">
        <v>46</v>
      </c>
      <c r="B51" s="12">
        <v>40</v>
      </c>
      <c r="C51" s="12">
        <f t="shared" si="0"/>
        <v>48</v>
      </c>
      <c r="M51" s="12">
        <f>IF(Data!D53&gt;0,INT(SQRT(2*Data!B53*IF(Data!C53&gt;0,Data!C53,Data!H$4)/Data!D53/Data!C$4*100)+0.5),"")</f>
        <v>48</v>
      </c>
      <c r="N51" s="12">
        <f>IF(B51&gt;0,B51/2*Data!D53,"")</f>
        <v>5200</v>
      </c>
      <c r="O51" s="12">
        <f>IF(B51&gt;0,C51/2*Data!D53,"")</f>
        <v>6240</v>
      </c>
      <c r="P51" s="12">
        <f>IF(B51&gt;0,Data!B53/C51,"")</f>
        <v>6.2283333333333326</v>
      </c>
      <c r="Q51" s="12">
        <f>IF(B51&gt;0,Data!B53/B51,"")</f>
        <v>7.4739999999999993</v>
      </c>
      <c r="R51" s="12">
        <f>IF(B51&gt;0,IF(Data!C53&gt;0,Data!C53,Data!H$4),"")</f>
        <v>250</v>
      </c>
      <c r="S51" s="12">
        <f>IF(B51&gt;0,Data!C$4/100*N51+Q51*R51,"")</f>
        <v>3168.5</v>
      </c>
      <c r="T51" s="12">
        <f>IF(B51&gt;0,Data!C$4/100*O51+P51*R51,"")</f>
        <v>3117.083333333333</v>
      </c>
    </row>
    <row r="52" spans="1:20">
      <c r="A52">
        <v>47</v>
      </c>
      <c r="B52" s="12">
        <v>13</v>
      </c>
      <c r="C52" s="12">
        <f t="shared" si="0"/>
        <v>10</v>
      </c>
      <c r="M52" s="12">
        <f>IF(Data!D54&gt;0,INT(SQRT(2*Data!B54*IF(Data!C54&gt;0,Data!C54,Data!H$4)/Data!D54/Data!C$4*100)+0.5),"")</f>
        <v>10</v>
      </c>
      <c r="N52" s="12">
        <f>IF(B52&gt;0,B52/2*Data!D54,"")</f>
        <v>11388</v>
      </c>
      <c r="O52" s="12">
        <f>IF(B52&gt;0,C52/2*Data!D54,"")</f>
        <v>8760</v>
      </c>
      <c r="P52" s="12">
        <f>IF(B52&gt;0,Data!B54/C52,"")</f>
        <v>8.76</v>
      </c>
      <c r="Q52" s="12">
        <f>IF(B52&gt;0,Data!B54/B52,"")</f>
        <v>6.7384615384615376</v>
      </c>
      <c r="R52" s="12">
        <f>IF(B52&gt;0,IF(Data!C54&gt;0,Data!C54,Data!H$4),"")</f>
        <v>250</v>
      </c>
      <c r="S52" s="12">
        <f>IF(B52&gt;0,Data!C$4/100*N52+Q52*R52,"")</f>
        <v>4531.6153846153848</v>
      </c>
      <c r="T52" s="12">
        <f>IF(B52&gt;0,Data!C$4/100*O52+P52*R52,"")</f>
        <v>4380</v>
      </c>
    </row>
    <row r="53" spans="1:20">
      <c r="A53">
        <v>48</v>
      </c>
      <c r="B53" s="12">
        <v>21</v>
      </c>
      <c r="C53" s="12">
        <f t="shared" si="0"/>
        <v>29</v>
      </c>
      <c r="M53" s="12">
        <f>IF(Data!D55&gt;0,INT(SQRT(2*Data!B55*IF(Data!C55&gt;0,Data!C55,Data!H$4)/Data!D55/Data!C$4*100)+0.5),"")</f>
        <v>29</v>
      </c>
      <c r="N53" s="12">
        <f>IF(B53&gt;0,B53/2*Data!D55,"")</f>
        <v>3727.5</v>
      </c>
      <c r="O53" s="12">
        <f>IF(B53&gt;0,C53/2*Data!D55,"")</f>
        <v>5147.5</v>
      </c>
      <c r="P53" s="12">
        <f>IF(B53&gt;0,Data!B55/C53,"")</f>
        <v>5.1462068965517247</v>
      </c>
      <c r="Q53" s="12">
        <f>IF(B53&gt;0,Data!B55/B53,"")</f>
        <v>7.1066666666666674</v>
      </c>
      <c r="R53" s="12">
        <f>IF(B53&gt;0,IF(Data!C55&gt;0,Data!C55,Data!H$4),"")</f>
        <v>250</v>
      </c>
      <c r="S53" s="12">
        <f>IF(B53&gt;0,Data!C$4/100*N53+Q53*R53,"")</f>
        <v>2708.541666666667</v>
      </c>
      <c r="T53" s="12">
        <f>IF(B53&gt;0,Data!C$4/100*O53+P53*R53,"")</f>
        <v>2573.4267241379312</v>
      </c>
    </row>
    <row r="54" spans="1:20">
      <c r="A54">
        <v>49</v>
      </c>
      <c r="B54" s="12">
        <v>45</v>
      </c>
      <c r="C54" s="12">
        <f t="shared" si="0"/>
        <v>42</v>
      </c>
      <c r="M54" s="12">
        <f>IF(Data!D56&gt;0,INT(SQRT(2*Data!B56*IF(Data!C56&gt;0,Data!C56,Data!H$4)/Data!D56/Data!C$4*100)+0.5),"")</f>
        <v>42</v>
      </c>
      <c r="N54" s="12">
        <f>IF(B54&gt;0,B54/2*Data!D56,"")</f>
        <v>8730</v>
      </c>
      <c r="O54" s="12">
        <f>IF(B54&gt;0,C54/2*Data!D56,"")</f>
        <v>8148</v>
      </c>
      <c r="P54" s="12">
        <f>IF(B54&gt;0,Data!B56/C54,"")</f>
        <v>8.1476190476190471</v>
      </c>
      <c r="Q54" s="12">
        <f>IF(B54&gt;0,Data!B56/B54,"")</f>
        <v>7.6044444444444439</v>
      </c>
      <c r="R54" s="12">
        <f>IF(B54&gt;0,IF(Data!C56&gt;0,Data!C56,Data!H$4),"")</f>
        <v>250</v>
      </c>
      <c r="S54" s="12">
        <f>IF(B54&gt;0,Data!C$4/100*N54+Q54*R54,"")</f>
        <v>4083.6111111111113</v>
      </c>
      <c r="T54" s="12">
        <f>IF(B54&gt;0,Data!C$4/100*O54+P54*R54,"")</f>
        <v>4073.9047619047615</v>
      </c>
    </row>
    <row r="55" spans="1:20">
      <c r="A55">
        <v>50</v>
      </c>
      <c r="B55" s="12">
        <v>69</v>
      </c>
      <c r="C55" s="12">
        <f t="shared" si="0"/>
        <v>130</v>
      </c>
      <c r="M55" s="12">
        <f>IF(Data!D57&gt;0,INT(SQRT(2*Data!B57*IF(Data!C57&gt;0,Data!C57,Data!H$4)/Data!D57/Data!C$4*100)+0.5),"")</f>
        <v>130</v>
      </c>
      <c r="N55" s="12">
        <f>IF(B55&gt;0,B55/2*Data!D57,"")</f>
        <v>2173.5</v>
      </c>
      <c r="O55" s="12">
        <f>IF(B55&gt;0,C55/2*Data!D57,"")</f>
        <v>4095</v>
      </c>
      <c r="P55" s="12">
        <f>IF(B55&gt;0,Data!B57/C55,"")</f>
        <v>4.0839999999999996</v>
      </c>
      <c r="Q55" s="12">
        <f>IF(B55&gt;0,Data!B57/B55,"")</f>
        <v>7.6944927536231882</v>
      </c>
      <c r="R55" s="12">
        <f>IF(B55&gt;0,IF(Data!C57&gt;0,Data!C57,Data!H$4),"")</f>
        <v>250</v>
      </c>
      <c r="S55" s="12">
        <f>IF(B55&gt;0,Data!C$4/100*N55+Q55*R55,"")</f>
        <v>2466.998188405797</v>
      </c>
      <c r="T55" s="12">
        <f>IF(B55&gt;0,Data!C$4/100*O55+P55*R55,"")</f>
        <v>2044.75</v>
      </c>
    </row>
    <row r="56" spans="1:20">
      <c r="A56">
        <v>51</v>
      </c>
      <c r="B56" s="12">
        <v>45</v>
      </c>
      <c r="C56" s="12">
        <f t="shared" si="0"/>
        <v>60</v>
      </c>
      <c r="M56" s="12">
        <f>IF(Data!D58&gt;0,INT(SQRT(2*Data!B58*IF(Data!C58&gt;0,Data!C58,Data!H$4)/Data!D58/Data!C$4*100)+0.5),"")</f>
        <v>60</v>
      </c>
      <c r="N56" s="12">
        <f>IF(B56&gt;0,B56/2*Data!D58,"")</f>
        <v>4252.5</v>
      </c>
      <c r="O56" s="12">
        <f>IF(B56&gt;0,C56/2*Data!D58,"")</f>
        <v>5670</v>
      </c>
      <c r="P56" s="12">
        <f>IF(B56&gt;0,Data!B58/C56,"")</f>
        <v>5.6826666666666661</v>
      </c>
      <c r="Q56" s="12">
        <f>IF(B56&gt;0,Data!B58/B56,"")</f>
        <v>7.5768888888888881</v>
      </c>
      <c r="R56" s="12">
        <f>IF(B56&gt;0,IF(Data!C58&gt;0,Data!C58,Data!H$4),"")</f>
        <v>250</v>
      </c>
      <c r="S56" s="12">
        <f>IF(B56&gt;0,Data!C$4/100*N56+Q56*R56,"")</f>
        <v>2957.3472222222217</v>
      </c>
      <c r="T56" s="12">
        <f>IF(B56&gt;0,Data!C$4/100*O56+P56*R56,"")</f>
        <v>2838.1666666666665</v>
      </c>
    </row>
    <row r="57" spans="1:20">
      <c r="A57">
        <v>52</v>
      </c>
      <c r="B57" s="12">
        <v>104</v>
      </c>
      <c r="C57" s="12">
        <f t="shared" si="0"/>
        <v>171</v>
      </c>
      <c r="M57" s="12">
        <f>IF(Data!D59&gt;0,INT(SQRT(2*Data!B59*IF(Data!C59&gt;0,Data!C59,Data!H$4)/Data!D59/Data!C$4*100)+0.5),"")</f>
        <v>171</v>
      </c>
      <c r="N57" s="12">
        <f>IF(B57&gt;0,B57/2*Data!D59,"")</f>
        <v>2860</v>
      </c>
      <c r="O57" s="12">
        <f>IF(B57&gt;0,C57/2*Data!D59,"")</f>
        <v>4702.5</v>
      </c>
      <c r="P57" s="12">
        <f>IF(B57&gt;0,Data!B59/C57,"")</f>
        <v>4.6771929824561402</v>
      </c>
      <c r="Q57" s="12">
        <f>IF(B57&gt;0,Data!B59/B57,"")</f>
        <v>7.6903846153846152</v>
      </c>
      <c r="R57" s="12">
        <f>IF(B57&gt;0,IF(Data!C59&gt;0,Data!C59,Data!H$4),"")</f>
        <v>250</v>
      </c>
      <c r="S57" s="12">
        <f>IF(B57&gt;0,Data!C$4/100*N57+Q57*R57,"")</f>
        <v>2637.5961538461538</v>
      </c>
      <c r="T57" s="12">
        <f>IF(B57&gt;0,Data!C$4/100*O57+P57*R57,"")</f>
        <v>2344.9232456140353</v>
      </c>
    </row>
    <row r="58" spans="1:20">
      <c r="A58">
        <v>53</v>
      </c>
      <c r="B58" s="12">
        <v>221</v>
      </c>
      <c r="C58" s="12">
        <f t="shared" si="0"/>
        <v>220</v>
      </c>
      <c r="M58" s="12">
        <f>IF(Data!D60&gt;0,INT(SQRT(2*Data!B60*IF(Data!C60&gt;0,Data!C60,Data!H$4)/Data!D60/Data!C$4*100)+0.5),"")</f>
        <v>220</v>
      </c>
      <c r="N58" s="12">
        <f>IF(B58&gt;0,B58/2*Data!D60,"")</f>
        <v>7845.5</v>
      </c>
      <c r="O58" s="12">
        <f>IF(B58&gt;0,C58/2*Data!D60,"")</f>
        <v>7810</v>
      </c>
      <c r="P58" s="12">
        <f>IF(B58&gt;0,Data!B60/C58,"")</f>
        <v>7.7867272727272727</v>
      </c>
      <c r="Q58" s="12">
        <f>IF(B58&gt;0,Data!B60/B58,"")</f>
        <v>7.7514932126696827</v>
      </c>
      <c r="R58" s="12">
        <f>IF(B58&gt;0,IF(Data!C60&gt;0,Data!C60,Data!H$4),"")</f>
        <v>250</v>
      </c>
      <c r="S58" s="12">
        <f>IF(B58&gt;0,Data!C$4/100*N58+Q58*R58,"")</f>
        <v>3899.248303167421</v>
      </c>
      <c r="T58" s="12">
        <f>IF(B58&gt;0,Data!C$4/100*O58+P58*R58,"")</f>
        <v>3899.181818181818</v>
      </c>
    </row>
    <row r="59" spans="1:20">
      <c r="A59">
        <v>54</v>
      </c>
      <c r="B59" s="12">
        <v>35</v>
      </c>
      <c r="C59" s="12">
        <f t="shared" si="0"/>
        <v>60</v>
      </c>
      <c r="M59" s="12">
        <f>IF(Data!D61&gt;0,INT(SQRT(2*Data!B61*IF(Data!C61&gt;0,Data!C61,Data!H$4)/Data!D61/Data!C$4*100)+0.5),"")</f>
        <v>60</v>
      </c>
      <c r="N59" s="12">
        <f>IF(B59&gt;0,B59/2*Data!D61,"")</f>
        <v>2520</v>
      </c>
      <c r="O59" s="12">
        <f>IF(B59&gt;0,C59/2*Data!D61,"")</f>
        <v>4320</v>
      </c>
      <c r="P59" s="12">
        <f>IF(B59&gt;0,Data!B61/C59,"")</f>
        <v>4.3233333333333333</v>
      </c>
      <c r="Q59" s="12">
        <f>IF(B59&gt;0,Data!B61/B59,"")</f>
        <v>7.411428571428571</v>
      </c>
      <c r="R59" s="12">
        <f>IF(B59&gt;0,IF(Data!C61&gt;0,Data!C61,Data!H$4),"")</f>
        <v>250</v>
      </c>
      <c r="S59" s="12">
        <f>IF(B59&gt;0,Data!C$4/100*N59+Q59*R59,"")</f>
        <v>2482.8571428571427</v>
      </c>
      <c r="T59" s="12">
        <f>IF(B59&gt;0,Data!C$4/100*O59+P59*R59,"")</f>
        <v>2160.833333333333</v>
      </c>
    </row>
    <row r="60" spans="1:20">
      <c r="A60">
        <v>55</v>
      </c>
      <c r="B60" s="12">
        <v>601</v>
      </c>
      <c r="C60" s="12">
        <f t="shared" si="0"/>
        <v>884</v>
      </c>
      <c r="M60" s="12">
        <f>IF(Data!D62&gt;0,INT(SQRT(2*Data!B62*IF(Data!C62&gt;0,Data!C62,Data!H$4)/Data!D62/Data!C$4*100)+0.5),"")</f>
        <v>884</v>
      </c>
      <c r="N60" s="12">
        <f>IF(B60&gt;0,B60/2*Data!D62,"")</f>
        <v>3606</v>
      </c>
      <c r="O60" s="12">
        <f>IF(B60&gt;0,C60/2*Data!D62,"")</f>
        <v>5304</v>
      </c>
      <c r="P60" s="12">
        <f>IF(B60&gt;0,Data!B62/C60,"")</f>
        <v>5.3014932126696834</v>
      </c>
      <c r="Q60" s="12">
        <f>IF(B60&gt;0,Data!B62/B60,"")</f>
        <v>7.7978702163061575</v>
      </c>
      <c r="R60" s="12">
        <f>IF(B60&gt;0,IF(Data!C62&gt;0,Data!C62,Data!H$4),"")</f>
        <v>250</v>
      </c>
      <c r="S60" s="12">
        <f>IF(B60&gt;0,Data!C$4/100*N60+Q60*R60,"")</f>
        <v>2850.9675540765393</v>
      </c>
      <c r="T60" s="12">
        <f>IF(B60&gt;0,Data!C$4/100*O60+P60*R60,"")</f>
        <v>2651.373303167421</v>
      </c>
    </row>
    <row r="61" spans="1:20">
      <c r="A61">
        <v>56</v>
      </c>
      <c r="B61" s="12">
        <v>72</v>
      </c>
      <c r="C61" s="12">
        <f t="shared" si="0"/>
        <v>85</v>
      </c>
      <c r="M61" s="12">
        <f>IF(Data!D63&gt;0,INT(SQRT(2*Data!B63*IF(Data!C63&gt;0,Data!C63,Data!H$4)/Data!D63/Data!C$4*100)+0.5),"")</f>
        <v>85</v>
      </c>
      <c r="N61" s="12">
        <f>IF(B61&gt;0,B61/2*Data!D63,"")</f>
        <v>5508</v>
      </c>
      <c r="O61" s="12">
        <f>IF(B61&gt;0,C61/2*Data!D63,"")</f>
        <v>6502.5</v>
      </c>
      <c r="P61" s="12">
        <f>IF(B61&gt;0,Data!B63/C61,"")</f>
        <v>6.4814117647058822</v>
      </c>
      <c r="Q61" s="12">
        <f>IF(B61&gt;0,Data!B63/B61,"")</f>
        <v>7.6516666666666664</v>
      </c>
      <c r="R61" s="12">
        <f>IF(B61&gt;0,IF(Data!C63&gt;0,Data!C63,Data!H$4),"")</f>
        <v>250</v>
      </c>
      <c r="S61" s="12">
        <f>IF(B61&gt;0,Data!C$4/100*N61+Q61*R61,"")</f>
        <v>3289.9166666666665</v>
      </c>
      <c r="T61" s="12">
        <f>IF(B61&gt;0,Data!C$4/100*O61+P61*R61,"")</f>
        <v>3245.9779411764703</v>
      </c>
    </row>
    <row r="62" spans="1:20">
      <c r="A62">
        <v>57</v>
      </c>
      <c r="B62" s="12">
        <v>3</v>
      </c>
      <c r="C62" s="12">
        <f t="shared" si="0"/>
        <v>6</v>
      </c>
      <c r="M62" s="12">
        <f>IF(Data!D64&gt;0,INT(SQRT(2*Data!B64*IF(Data!C64&gt;0,Data!C64,Data!H$4)/Data!D64/Data!C$4*100)+0.5),"")</f>
        <v>6</v>
      </c>
      <c r="N62" s="12">
        <f>IF(B62&gt;0,B62/2*Data!D64,"")</f>
        <v>966</v>
      </c>
      <c r="O62" s="12">
        <f>IF(B62&gt;0,C62/2*Data!D64,"")</f>
        <v>1932</v>
      </c>
      <c r="P62" s="12">
        <f>IF(B62&gt;0,Data!B64/C62,"")</f>
        <v>1.9333333333333333</v>
      </c>
      <c r="Q62" s="12">
        <f>IF(B62&gt;0,Data!B64/B62,"")</f>
        <v>3.8666666666666667</v>
      </c>
      <c r="R62" s="12">
        <f>IF(B62&gt;0,IF(Data!C64&gt;0,Data!C64,Data!H$4),"")</f>
        <v>250</v>
      </c>
      <c r="S62" s="12">
        <f>IF(B62&gt;0,Data!C$4/100*N62+Q62*R62,"")</f>
        <v>1208.1666666666665</v>
      </c>
      <c r="T62" s="12">
        <f>IF(B62&gt;0,Data!C$4/100*O62+P62*R62,"")</f>
        <v>966.33333333333326</v>
      </c>
    </row>
    <row r="63" spans="1:20">
      <c r="A63">
        <v>58</v>
      </c>
      <c r="B63" s="12">
        <v>45</v>
      </c>
      <c r="C63" s="12">
        <f t="shared" si="0"/>
        <v>100</v>
      </c>
      <c r="M63" s="12">
        <f>IF(Data!D65&gt;0,INT(SQRT(2*Data!B65*IF(Data!C65&gt;0,Data!C65,Data!H$4)/Data!D65/Data!C$4*100)+0.5),"")</f>
        <v>100</v>
      </c>
      <c r="N63" s="12">
        <f>IF(B63&gt;0,B63/2*Data!D65,"")</f>
        <v>1530</v>
      </c>
      <c r="O63" s="12">
        <f>IF(B63&gt;0,C63/2*Data!D65,"")</f>
        <v>3400</v>
      </c>
      <c r="P63" s="12">
        <f>IF(B63&gt;0,Data!B65/C63,"")</f>
        <v>3.4148000000000001</v>
      </c>
      <c r="Q63" s="12">
        <f>IF(B63&gt;0,Data!B65/B63,"")</f>
        <v>7.5884444444444448</v>
      </c>
      <c r="R63" s="12">
        <f>IF(B63&gt;0,IF(Data!C65&gt;0,Data!C65,Data!H$4),"")</f>
        <v>250</v>
      </c>
      <c r="S63" s="12">
        <f>IF(B63&gt;0,Data!C$4/100*N63+Q63*R63,"")</f>
        <v>2279.6111111111113</v>
      </c>
      <c r="T63" s="12">
        <f>IF(B63&gt;0,Data!C$4/100*O63+P63*R63,"")</f>
        <v>1703.7</v>
      </c>
    </row>
    <row r="64" spans="1:20">
      <c r="A64">
        <v>59</v>
      </c>
      <c r="B64" s="12">
        <v>21</v>
      </c>
      <c r="C64" s="12">
        <f t="shared" si="0"/>
        <v>47</v>
      </c>
      <c r="M64" s="12">
        <f>IF(Data!D66&gt;0,INT(SQRT(2*Data!B66*IF(Data!C66&gt;0,Data!C66,Data!H$4)/Data!D66/Data!C$4*100)+0.5),"")</f>
        <v>47</v>
      </c>
      <c r="N64" s="12">
        <f>IF(B64&gt;0,B64/2*Data!D66,"")</f>
        <v>1470</v>
      </c>
      <c r="O64" s="12">
        <f>IF(B64&gt;0,C64/2*Data!D66,"")</f>
        <v>3290</v>
      </c>
      <c r="P64" s="12">
        <f>IF(B64&gt;0,Data!B66/C64,"")</f>
        <v>3.280851063829787</v>
      </c>
      <c r="Q64" s="12">
        <f>IF(B64&gt;0,Data!B66/B64,"")</f>
        <v>7.3428571428571425</v>
      </c>
      <c r="R64" s="12">
        <f>IF(B64&gt;0,IF(Data!C66&gt;0,Data!C66,Data!H$4),"")</f>
        <v>250</v>
      </c>
      <c r="S64" s="12">
        <f>IF(B64&gt;0,Data!C$4/100*N64+Q64*R64,"")</f>
        <v>2203.2142857142853</v>
      </c>
      <c r="T64" s="12">
        <f>IF(B64&gt;0,Data!C$4/100*O64+P64*R64,"")</f>
        <v>1642.7127659574467</v>
      </c>
    </row>
    <row r="65" spans="1:20">
      <c r="A65">
        <v>60</v>
      </c>
      <c r="B65" s="12">
        <v>46</v>
      </c>
      <c r="C65" s="12">
        <f t="shared" si="0"/>
        <v>140</v>
      </c>
      <c r="M65" s="12">
        <f>IF(Data!D67&gt;0,INT(SQRT(2*Data!B67*IF(Data!C67&gt;0,Data!C67,Data!H$4)/Data!D67/Data!C$4*100)+0.5),"")</f>
        <v>140</v>
      </c>
      <c r="N65" s="12">
        <f>IF(B65&gt;0,B65/2*Data!D67,"")</f>
        <v>805</v>
      </c>
      <c r="O65" s="12">
        <f>IF(B65&gt;0,C65/2*Data!D67,"")</f>
        <v>2450</v>
      </c>
      <c r="P65" s="12">
        <f>IF(B65&gt;0,Data!B67/C65,"")</f>
        <v>2.4588571428571431</v>
      </c>
      <c r="Q65" s="12">
        <f>IF(B65&gt;0,Data!B67/B65,"")</f>
        <v>7.4834782608695658</v>
      </c>
      <c r="R65" s="12">
        <f>IF(B65&gt;0,IF(Data!C67&gt;0,Data!C67,Data!H$4),"")</f>
        <v>250</v>
      </c>
      <c r="S65" s="12">
        <f>IF(B65&gt;0,Data!C$4/100*N65+Q65*R65,"")</f>
        <v>2072.1195652173915</v>
      </c>
      <c r="T65" s="12">
        <f>IF(B65&gt;0,Data!C$4/100*O65+P65*R65,"")</f>
        <v>1227.2142857142858</v>
      </c>
    </row>
    <row r="66" spans="1:20">
      <c r="A66">
        <v>61</v>
      </c>
      <c r="B66" s="12">
        <v>434</v>
      </c>
      <c r="C66" s="12">
        <f t="shared" si="0"/>
        <v>750</v>
      </c>
      <c r="M66" s="12">
        <f>IF(Data!D68&gt;0,INT(SQRT(2*Data!B68*IF(Data!C68&gt;0,Data!C68,Data!H$4)/Data!D68/Data!C$4*100)+0.5),"")</f>
        <v>750</v>
      </c>
      <c r="N66" s="12">
        <f>IF(B66&gt;0,B66/2*Data!D68,"")</f>
        <v>2604</v>
      </c>
      <c r="O66" s="12">
        <f>IF(B66&gt;0,C66/2*Data!D68,"")</f>
        <v>4500</v>
      </c>
      <c r="P66" s="12">
        <f>IF(B66&gt;0,Data!B68/C66,"")</f>
        <v>4.5027733333333329</v>
      </c>
      <c r="Q66" s="12">
        <f>IF(B66&gt;0,Data!B68/B66,"")</f>
        <v>7.7812903225806451</v>
      </c>
      <c r="R66" s="12">
        <f>IF(B66&gt;0,IF(Data!C68&gt;0,Data!C68,Data!H$4),"")</f>
        <v>250</v>
      </c>
      <c r="S66" s="12">
        <f>IF(B66&gt;0,Data!C$4/100*N66+Q66*R66,"")</f>
        <v>2596.322580645161</v>
      </c>
      <c r="T66" s="12">
        <f>IF(B66&gt;0,Data!C$4/100*O66+P66*R66,"")</f>
        <v>2250.6933333333332</v>
      </c>
    </row>
    <row r="67" spans="1:20">
      <c r="A67">
        <v>62</v>
      </c>
      <c r="B67" s="12">
        <v>224</v>
      </c>
      <c r="C67" s="12">
        <f t="shared" si="0"/>
        <v>389</v>
      </c>
      <c r="M67" s="12">
        <f>IF(Data!D69&gt;0,INT(SQRT(2*Data!B69*IF(Data!C69&gt;0,Data!C69,Data!H$4)/Data!D69/Data!C$4*100)+0.5),"")</f>
        <v>389</v>
      </c>
      <c r="N67" s="12">
        <f>IF(B67&gt;0,B67/2*Data!D69,"")</f>
        <v>2576</v>
      </c>
      <c r="O67" s="12">
        <f>IF(B67&gt;0,C67/2*Data!D69,"")</f>
        <v>4473.5</v>
      </c>
      <c r="P67" s="12">
        <f>IF(B67&gt;0,Data!B69/C67,"")</f>
        <v>4.4777377892030845</v>
      </c>
      <c r="Q67" s="12">
        <f>IF(B67&gt;0,Data!B69/B67,"")</f>
        <v>7.7760714285714281</v>
      </c>
      <c r="R67" s="12">
        <f>IF(B67&gt;0,IF(Data!C69&gt;0,Data!C69,Data!H$4),"")</f>
        <v>250</v>
      </c>
      <c r="S67" s="12">
        <f>IF(B67&gt;0,Data!C$4/100*N67+Q67*R67,"")</f>
        <v>2588.0178571428569</v>
      </c>
      <c r="T67" s="12">
        <f>IF(B67&gt;0,Data!C$4/100*O67+P67*R67,"")</f>
        <v>2237.8094473007714</v>
      </c>
    </row>
    <row r="68" spans="1:20">
      <c r="A68">
        <v>63</v>
      </c>
      <c r="B68" s="12">
        <v>166</v>
      </c>
      <c r="C68" s="12">
        <f t="shared" si="0"/>
        <v>309</v>
      </c>
      <c r="M68" s="12">
        <f>IF(Data!D70&gt;0,INT(SQRT(2*Data!B70*IF(Data!C70&gt;0,Data!C70,Data!H$4)/Data!D70/Data!C$4*100)+0.5),"")</f>
        <v>309</v>
      </c>
      <c r="N68" s="12">
        <f>IF(B68&gt;0,B68/2*Data!D70,"")</f>
        <v>2241</v>
      </c>
      <c r="O68" s="12">
        <f>IF(B68&gt;0,C68/2*Data!D70,"")</f>
        <v>4171.5</v>
      </c>
      <c r="P68" s="12">
        <f>IF(B68&gt;0,Data!B70/C68,"")</f>
        <v>4.1605177993527507</v>
      </c>
      <c r="Q68" s="12">
        <f>IF(B68&gt;0,Data!B70/B68,"")</f>
        <v>7.7445783132530117</v>
      </c>
      <c r="R68" s="12">
        <f>IF(B68&gt;0,IF(Data!C70&gt;0,Data!C70,Data!H$4),"")</f>
        <v>250</v>
      </c>
      <c r="S68" s="12">
        <f>IF(B68&gt;0,Data!C$4/100*N68+Q68*R68,"")</f>
        <v>2496.3945783132531</v>
      </c>
      <c r="T68" s="12">
        <f>IF(B68&gt;0,Data!C$4/100*O68+P68*R68,"")</f>
        <v>2083.0044498381876</v>
      </c>
    </row>
    <row r="69" spans="1:20">
      <c r="A69">
        <v>64</v>
      </c>
      <c r="B69" s="12">
        <v>423</v>
      </c>
      <c r="C69" s="12">
        <f t="shared" si="0"/>
        <v>605</v>
      </c>
      <c r="M69" s="12">
        <f>IF(Data!D71&gt;0,INT(SQRT(2*Data!B71*IF(Data!C71&gt;0,Data!C71,Data!H$4)/Data!D71/Data!C$4*100)+0.5),"")</f>
        <v>605</v>
      </c>
      <c r="N69" s="12">
        <f>IF(B69&gt;0,B69/2*Data!D71,"")</f>
        <v>3807</v>
      </c>
      <c r="O69" s="12">
        <f>IF(B69&gt;0,C69/2*Data!D71,"")</f>
        <v>5445</v>
      </c>
      <c r="P69" s="12">
        <f>IF(B69&gt;0,Data!B71/C69,"")</f>
        <v>5.442644628099174</v>
      </c>
      <c r="Q69" s="12">
        <f>IF(B69&gt;0,Data!B71/B69,"")</f>
        <v>7.784397163120568</v>
      </c>
      <c r="R69" s="12">
        <f>IF(B69&gt;0,IF(Data!C71&gt;0,Data!C71,Data!H$4),"")</f>
        <v>250</v>
      </c>
      <c r="S69" s="12">
        <f>IF(B69&gt;0,Data!C$4/100*N69+Q69*R69,"")</f>
        <v>2897.8492907801419</v>
      </c>
      <c r="T69" s="12">
        <f>IF(B69&gt;0,Data!C$4/100*O69+P69*R69,"")</f>
        <v>2721.9111570247933</v>
      </c>
    </row>
    <row r="70" spans="1:20">
      <c r="A70">
        <v>65</v>
      </c>
      <c r="B70" s="12">
        <v>235</v>
      </c>
      <c r="C70" s="12">
        <f t="shared" si="0"/>
        <v>361</v>
      </c>
      <c r="M70" s="12">
        <f>IF(Data!D72&gt;0,INT(SQRT(2*Data!B72*IF(Data!C72&gt;0,Data!C72,Data!H$4)/Data!D72/Data!C$4*100)+0.5),"")</f>
        <v>361</v>
      </c>
      <c r="N70" s="12">
        <f>IF(B70&gt;0,B70/2*Data!D72,"")</f>
        <v>3290</v>
      </c>
      <c r="O70" s="12">
        <f>IF(B70&gt;0,C70/2*Data!D72,"")</f>
        <v>5054</v>
      </c>
      <c r="P70" s="12">
        <f>IF(B70&gt;0,Data!B72/C70,"")</f>
        <v>5.0578393351800557</v>
      </c>
      <c r="Q70" s="12">
        <f>IF(B70&gt;0,Data!B72/B70,"")</f>
        <v>7.769702127659575</v>
      </c>
      <c r="R70" s="12">
        <f>IF(B70&gt;0,IF(Data!C72&gt;0,Data!C72,Data!H$4),"")</f>
        <v>250</v>
      </c>
      <c r="S70" s="12">
        <f>IF(B70&gt;0,Data!C$4/100*N70+Q70*R70,"")</f>
        <v>2764.9255319148938</v>
      </c>
      <c r="T70" s="12">
        <f>IF(B70&gt;0,Data!C$4/100*O70+P70*R70,"")</f>
        <v>2527.9598337950138</v>
      </c>
    </row>
    <row r="71" spans="1:20">
      <c r="A71">
        <v>66</v>
      </c>
      <c r="B71" s="12">
        <v>187</v>
      </c>
      <c r="C71" s="12">
        <f t="shared" ref="C71:C105" si="1">M71</f>
        <v>292</v>
      </c>
      <c r="M71" s="12">
        <f>IF(Data!D73&gt;0,INT(SQRT(2*Data!B73*IF(Data!C73&gt;0,Data!C73,Data!H$4)/Data!D73/Data!C$4*100)+0.5),"")</f>
        <v>292</v>
      </c>
      <c r="N71" s="12">
        <f>IF(B71&gt;0,B71/2*Data!D73,"")</f>
        <v>3179</v>
      </c>
      <c r="O71" s="12">
        <f>IF(B71&gt;0,C71/2*Data!D73,"")</f>
        <v>4964</v>
      </c>
      <c r="P71" s="12">
        <f>IF(B71&gt;0,Data!B73/C71,"")</f>
        <v>4.9619178082191784</v>
      </c>
      <c r="Q71" s="12">
        <f>IF(B71&gt;0,Data!B73/B71,"")</f>
        <v>7.7480213903743325</v>
      </c>
      <c r="R71" s="12">
        <f>IF(B71&gt;0,IF(Data!C73&gt;0,Data!C73,Data!H$4),"")</f>
        <v>250</v>
      </c>
      <c r="S71" s="12">
        <f>IF(B71&gt;0,Data!C$4/100*N71+Q71*R71,"")</f>
        <v>2731.7553475935829</v>
      </c>
      <c r="T71" s="12">
        <f>IF(B71&gt;0,Data!C$4/100*O71+P71*R71,"")</f>
        <v>2481.4794520547948</v>
      </c>
    </row>
    <row r="72" spans="1:20">
      <c r="A72">
        <v>67</v>
      </c>
      <c r="B72" s="12">
        <v>100</v>
      </c>
      <c r="C72" s="12">
        <f t="shared" si="1"/>
        <v>219</v>
      </c>
      <c r="M72" s="12">
        <f>IF(Data!D74&gt;0,INT(SQRT(2*Data!B74*IF(Data!C74&gt;0,Data!C74,Data!H$4)/Data!D74/Data!C$4*100)+0.5),"")</f>
        <v>219</v>
      </c>
      <c r="N72" s="12">
        <f>IF(B72&gt;0,B72/2*Data!D74,"")</f>
        <v>1600</v>
      </c>
      <c r="O72" s="12">
        <f>IF(B72&gt;0,C72/2*Data!D74,"")</f>
        <v>3504</v>
      </c>
      <c r="P72" s="12">
        <f>IF(B72&gt;0,Data!B74/C72,"")</f>
        <v>3.5006392694063928</v>
      </c>
      <c r="Q72" s="12">
        <f>IF(B72&gt;0,Data!B74/B72,"")</f>
        <v>7.6663999999999994</v>
      </c>
      <c r="R72" s="12">
        <f>IF(B72&gt;0,IF(Data!C74&gt;0,Data!C74,Data!H$4),"")</f>
        <v>250</v>
      </c>
      <c r="S72" s="12">
        <f>IF(B72&gt;0,Data!C$4/100*N72+Q72*R72,"")</f>
        <v>2316.6</v>
      </c>
      <c r="T72" s="12">
        <f>IF(B72&gt;0,Data!C$4/100*O72+P72*R72,"")</f>
        <v>1751.1598173515981</v>
      </c>
    </row>
    <row r="73" spans="1:20">
      <c r="A73">
        <v>68</v>
      </c>
      <c r="B73" s="12">
        <v>208</v>
      </c>
      <c r="C73" s="12">
        <f t="shared" si="1"/>
        <v>449</v>
      </c>
      <c r="M73" s="12">
        <f>IF(Data!D75&gt;0,INT(SQRT(2*Data!B75*IF(Data!C75&gt;0,Data!C75,Data!H$4)/Data!D75/Data!C$4*100)+0.5),"")</f>
        <v>449</v>
      </c>
      <c r="N73" s="12">
        <f>IF(B73&gt;0,B73/2*Data!D75,"")</f>
        <v>1664</v>
      </c>
      <c r="O73" s="12">
        <f>IF(B73&gt;0,C73/2*Data!D75,"")</f>
        <v>3592</v>
      </c>
      <c r="P73" s="12">
        <f>IF(B73&gt;0,Data!B75/C73,"")</f>
        <v>3.5979510022271715</v>
      </c>
      <c r="Q73" s="12">
        <f>IF(B73&gt;0,Data!B75/B73,"")</f>
        <v>7.7667307692307697</v>
      </c>
      <c r="R73" s="12">
        <f>IF(B73&gt;0,IF(Data!C75&gt;0,Data!C75,Data!H$4),"")</f>
        <v>250</v>
      </c>
      <c r="S73" s="12">
        <f>IF(B73&gt;0,Data!C$4/100*N73+Q73*R73,"")</f>
        <v>2357.6826923076924</v>
      </c>
      <c r="T73" s="12">
        <f>IF(B73&gt;0,Data!C$4/100*O73+P73*R73,"")</f>
        <v>1797.4877505567929</v>
      </c>
    </row>
    <row r="74" spans="1:20">
      <c r="A74">
        <v>69</v>
      </c>
      <c r="B74" s="12">
        <v>134</v>
      </c>
      <c r="C74" s="12">
        <f t="shared" si="1"/>
        <v>219</v>
      </c>
      <c r="M74" s="12">
        <f>IF(Data!D76&gt;0,INT(SQRT(2*Data!B76*IF(Data!C76&gt;0,Data!C76,Data!H$4)/Data!D76/Data!C$4*100)+0.5),"")</f>
        <v>219</v>
      </c>
      <c r="N74" s="12">
        <f>IF(B74&gt;0,B74/2*Data!D76,"")</f>
        <v>2881</v>
      </c>
      <c r="O74" s="12">
        <f>IF(B74&gt;0,C74/2*Data!D76,"")</f>
        <v>4708.5</v>
      </c>
      <c r="P74" s="12">
        <f>IF(B74&gt;0,Data!B76/C74,"")</f>
        <v>4.7289497716894981</v>
      </c>
      <c r="Q74" s="12">
        <f>IF(B74&gt;0,Data!B76/B74,"")</f>
        <v>7.7286567164179116</v>
      </c>
      <c r="R74" s="12">
        <f>IF(B74&gt;0,IF(Data!C76&gt;0,Data!C76,Data!H$4),"")</f>
        <v>250</v>
      </c>
      <c r="S74" s="12">
        <f>IF(B74&gt;0,Data!C$4/100*N74+Q74*R74,"")</f>
        <v>2652.4141791044776</v>
      </c>
      <c r="T74" s="12">
        <f>IF(B74&gt;0,Data!C$4/100*O74+P74*R74,"")</f>
        <v>2359.3624429223746</v>
      </c>
    </row>
    <row r="75" spans="1:20">
      <c r="A75">
        <v>70</v>
      </c>
      <c r="B75" s="12">
        <v>25</v>
      </c>
      <c r="C75" s="12">
        <f t="shared" si="1"/>
        <v>35</v>
      </c>
      <c r="M75" s="12">
        <f>IF(Data!D77&gt;0,INT(SQRT(2*Data!B77*IF(Data!C77&gt;0,Data!C77,Data!H$4)/Data!D77/Data!C$4*100)+0.5),"")</f>
        <v>35</v>
      </c>
      <c r="N75" s="12">
        <f>IF(B75&gt;0,B75/2*Data!D77,"")</f>
        <v>3775</v>
      </c>
      <c r="O75" s="12">
        <f>IF(B75&gt;0,C75/2*Data!D77,"")</f>
        <v>5285</v>
      </c>
      <c r="P75" s="12">
        <f>IF(B75&gt;0,Data!B77/C75,"")</f>
        <v>5.2880000000000003</v>
      </c>
      <c r="Q75" s="12">
        <f>IF(B75&gt;0,Data!B77/B75,"")</f>
        <v>7.4032000000000009</v>
      </c>
      <c r="R75" s="12">
        <f>IF(B75&gt;0,IF(Data!C77&gt;0,Data!C77,Data!H$4),"")</f>
        <v>250</v>
      </c>
      <c r="S75" s="12">
        <f>IF(B75&gt;0,Data!C$4/100*N75+Q75*R75,"")</f>
        <v>2794.55</v>
      </c>
      <c r="T75" s="12">
        <f>IF(B75&gt;0,Data!C$4/100*O75+P75*R75,"")</f>
        <v>2643.25</v>
      </c>
    </row>
    <row r="76" spans="1:20">
      <c r="A76">
        <v>71</v>
      </c>
      <c r="B76" s="12">
        <v>12</v>
      </c>
      <c r="C76" s="12">
        <f t="shared" si="1"/>
        <v>29</v>
      </c>
      <c r="M76" s="12">
        <f>IF(Data!D78&gt;0,INT(SQRT(2*Data!B78*IF(Data!C78&gt;0,Data!C78,Data!H$4)/Data!D78/Data!C$4*100)+0.5),"")</f>
        <v>29</v>
      </c>
      <c r="N76" s="12">
        <f>IF(B76&gt;0,B76/2*Data!D78,"")</f>
        <v>1128</v>
      </c>
      <c r="O76" s="12">
        <f>IF(B76&gt;0,C76/2*Data!D78,"")</f>
        <v>2726</v>
      </c>
      <c r="P76" s="12">
        <f>IF(B76&gt;0,Data!B78/C76,"")</f>
        <v>2.7282758620689656</v>
      </c>
      <c r="Q76" s="12">
        <f>IF(B76&gt;0,Data!B78/B76,"")</f>
        <v>6.5933333333333337</v>
      </c>
      <c r="R76" s="12">
        <f>IF(B76&gt;0,IF(Data!C78&gt;0,Data!C78,Data!H$4),"")</f>
        <v>250</v>
      </c>
      <c r="S76" s="12">
        <f>IF(B76&gt;0,Data!C$4/100*N76+Q76*R76,"")</f>
        <v>1930.3333333333335</v>
      </c>
      <c r="T76" s="12">
        <f>IF(B76&gt;0,Data!C$4/100*O76+P76*R76,"")</f>
        <v>1363.5689655172414</v>
      </c>
    </row>
    <row r="77" spans="1:20">
      <c r="A77">
        <v>72</v>
      </c>
      <c r="B77" s="12">
        <v>158</v>
      </c>
      <c r="C77" s="12">
        <f t="shared" si="1"/>
        <v>281</v>
      </c>
      <c r="M77" s="12">
        <f>IF(Data!D79&gt;0,INT(SQRT(2*Data!B79*IF(Data!C79&gt;0,Data!C79,Data!H$4)/Data!D79/Data!C$4*100)+0.5),"")</f>
        <v>281</v>
      </c>
      <c r="N77" s="12">
        <f>IF(B77&gt;0,B77/2*Data!D79,"")</f>
        <v>2449</v>
      </c>
      <c r="O77" s="12">
        <f>IF(B77&gt;0,C77/2*Data!D79,"")</f>
        <v>4355.5</v>
      </c>
      <c r="P77" s="12">
        <f>IF(B77&gt;0,Data!B79/C77,"")</f>
        <v>4.3500355871886116</v>
      </c>
      <c r="Q77" s="12">
        <f>IF(B77&gt;0,Data!B79/B77,"")</f>
        <v>7.7364556962025306</v>
      </c>
      <c r="R77" s="12">
        <f>IF(B77&gt;0,IF(Data!C79&gt;0,Data!C79,Data!H$4),"")</f>
        <v>250</v>
      </c>
      <c r="S77" s="12">
        <f>IF(B77&gt;0,Data!C$4/100*N77+Q77*R77,"")</f>
        <v>2546.3639240506327</v>
      </c>
      <c r="T77" s="12">
        <f>IF(B77&gt;0,Data!C$4/100*O77+P77*R77,"")</f>
        <v>2176.3838967971528</v>
      </c>
    </row>
    <row r="78" spans="1:20">
      <c r="A78">
        <v>73</v>
      </c>
      <c r="B78" s="12">
        <v>3</v>
      </c>
      <c r="C78" s="12">
        <f t="shared" si="1"/>
        <v>5</v>
      </c>
      <c r="M78" s="12">
        <f>IF(Data!D80&gt;0,INT(SQRT(2*Data!B80*IF(Data!C80&gt;0,Data!C80,Data!H$4)/Data!D80/Data!C$4*100)+0.5),"")</f>
        <v>5</v>
      </c>
      <c r="N78" s="12">
        <f>IF(B78&gt;0,B78/2*Data!D80,"")</f>
        <v>1617</v>
      </c>
      <c r="O78" s="12">
        <f>IF(B78&gt;0,C78/2*Data!D80,"")</f>
        <v>2695</v>
      </c>
      <c r="P78" s="12">
        <f>IF(B78&gt;0,Data!B80/C78,"")</f>
        <v>2.6960000000000002</v>
      </c>
      <c r="Q78" s="12">
        <f>IF(B78&gt;0,Data!B80/B78,"")</f>
        <v>4.4933333333333332</v>
      </c>
      <c r="R78" s="12">
        <f>IF(B78&gt;0,IF(Data!C80&gt;0,Data!C80,Data!H$4),"")</f>
        <v>250</v>
      </c>
      <c r="S78" s="12">
        <f>IF(B78&gt;0,Data!C$4/100*N78+Q78*R78,"")</f>
        <v>1527.5833333333333</v>
      </c>
      <c r="T78" s="12">
        <f>IF(B78&gt;0,Data!C$4/100*O78+P78*R78,"")</f>
        <v>1347.75</v>
      </c>
    </row>
    <row r="79" spans="1:20">
      <c r="A79">
        <v>74</v>
      </c>
      <c r="B79" s="12">
        <v>90</v>
      </c>
      <c r="C79" s="12">
        <f t="shared" si="1"/>
        <v>169</v>
      </c>
      <c r="M79" s="12">
        <f>IF(Data!D81&gt;0,INT(SQRT(2*Data!B81*IF(Data!C81&gt;0,Data!C81,Data!H$4)/Data!D81/Data!C$4*100)+0.5),"")</f>
        <v>169</v>
      </c>
      <c r="N79" s="12">
        <f>IF(B79&gt;0,B79/2*Data!D81,"")</f>
        <v>2160</v>
      </c>
      <c r="O79" s="12">
        <f>IF(B79&gt;0,C79/2*Data!D81,"")</f>
        <v>4056</v>
      </c>
      <c r="P79" s="12">
        <f>IF(B79&gt;0,Data!B81/C79,"")</f>
        <v>4.0745562130177513</v>
      </c>
      <c r="Q79" s="12">
        <f>IF(B79&gt;0,Data!B81/B79,"")</f>
        <v>7.6511111111111116</v>
      </c>
      <c r="R79" s="12">
        <f>IF(B79&gt;0,IF(Data!C81&gt;0,Data!C81,Data!H$4),"")</f>
        <v>250</v>
      </c>
      <c r="S79" s="12">
        <f>IF(B79&gt;0,Data!C$4/100*N79+Q79*R79,"")</f>
        <v>2452.7777777777778</v>
      </c>
      <c r="T79" s="12">
        <f>IF(B79&gt;0,Data!C$4/100*O79+P79*R79,"")</f>
        <v>2032.6390532544378</v>
      </c>
    </row>
    <row r="80" spans="1:20">
      <c r="A80">
        <v>75</v>
      </c>
      <c r="B80" s="12">
        <v>3</v>
      </c>
      <c r="C80" s="12">
        <f t="shared" si="1"/>
        <v>2</v>
      </c>
      <c r="M80" s="12">
        <f>IF(Data!D82&gt;0,INT(SQRT(2*Data!B82*IF(Data!C82&gt;0,Data!C82,Data!H$4)/Data!D82/Data!C$4*100)+0.5),"")</f>
        <v>2</v>
      </c>
      <c r="N80" s="12">
        <f>IF(B80&gt;0,B80/2*Data!D82,"")</f>
        <v>9750</v>
      </c>
      <c r="O80" s="12">
        <f>IF(B80&gt;0,C80/2*Data!D82,"")</f>
        <v>6500</v>
      </c>
      <c r="P80" s="12">
        <f>IF(B80&gt;0,Data!B82/C80,"")</f>
        <v>6.5</v>
      </c>
      <c r="Q80" s="12">
        <f>IF(B80&gt;0,Data!B82/B80,"")</f>
        <v>4.333333333333333</v>
      </c>
      <c r="R80" s="12">
        <f>IF(B80&gt;0,IF(Data!C82&gt;0,Data!C82,Data!H$4),"")</f>
        <v>250</v>
      </c>
      <c r="S80" s="12">
        <f>IF(B80&gt;0,Data!C$4/100*N80+Q80*R80,"")</f>
        <v>3520.833333333333</v>
      </c>
      <c r="T80" s="12">
        <f>IF(B80&gt;0,Data!C$4/100*O80+P80*R80,"")</f>
        <v>3250</v>
      </c>
    </row>
    <row r="81" spans="1:20">
      <c r="A81">
        <v>76</v>
      </c>
      <c r="B81" s="12">
        <v>201</v>
      </c>
      <c r="C81" s="12">
        <f t="shared" si="1"/>
        <v>190</v>
      </c>
      <c r="M81" s="12">
        <f>IF(Data!D83&gt;0,INT(SQRT(2*Data!B83*IF(Data!C83&gt;0,Data!C83,Data!H$4)/Data!D83/Data!C$4*100)+0.5),"")</f>
        <v>190</v>
      </c>
      <c r="N81" s="12">
        <f>IF(B81&gt;0,B81/2*Data!D83,"")</f>
        <v>8643</v>
      </c>
      <c r="O81" s="12">
        <f>IF(B81&gt;0,C81/2*Data!D83,"")</f>
        <v>8170</v>
      </c>
      <c r="P81" s="12">
        <f>IF(B81&gt;0,Data!B83/C81,"")</f>
        <v>8.2107368421052627</v>
      </c>
      <c r="Q81" s="12">
        <f>IF(B81&gt;0,Data!B83/B81,"")</f>
        <v>7.7613930348258702</v>
      </c>
      <c r="R81" s="12">
        <f>IF(B81&gt;0,IF(Data!C83&gt;0,Data!C83,Data!H$4),"")</f>
        <v>250</v>
      </c>
      <c r="S81" s="12">
        <f>IF(B81&gt;0,Data!C$4/100*N81+Q81*R81,"")</f>
        <v>4101.0982587064673</v>
      </c>
      <c r="T81" s="12">
        <f>IF(B81&gt;0,Data!C$4/100*O81+P81*R81,"")</f>
        <v>4095.1842105263158</v>
      </c>
    </row>
    <row r="82" spans="1:20">
      <c r="A82">
        <v>77</v>
      </c>
      <c r="B82" s="12">
        <v>5</v>
      </c>
      <c r="C82" s="12">
        <f t="shared" si="1"/>
        <v>6</v>
      </c>
      <c r="M82" s="12">
        <f>IF(Data!D84&gt;0,INT(SQRT(2*Data!B84*IF(Data!C84&gt;0,Data!C84,Data!H$4)/Data!D84/Data!C$4*100)+0.5),"")</f>
        <v>6</v>
      </c>
      <c r="N82" s="12">
        <f>IF(B82&gt;0,B82/2*Data!D84,"")</f>
        <v>3917.5</v>
      </c>
      <c r="O82" s="12">
        <f>IF(B82&gt;0,C82/2*Data!D84,"")</f>
        <v>4701</v>
      </c>
      <c r="P82" s="12">
        <f>IF(B82&gt;0,Data!B84/C82,"")</f>
        <v>4.7</v>
      </c>
      <c r="Q82" s="12">
        <f>IF(B82&gt;0,Data!B84/B82,"")</f>
        <v>5.64</v>
      </c>
      <c r="R82" s="12">
        <f>IF(B82&gt;0,IF(Data!C84&gt;0,Data!C84,Data!H$4),"")</f>
        <v>250</v>
      </c>
      <c r="S82" s="12">
        <f>IF(B82&gt;0,Data!C$4/100*N82+Q82*R82,"")</f>
        <v>2389.375</v>
      </c>
      <c r="T82" s="12">
        <f>IF(B82&gt;0,Data!C$4/100*O82+P82*R82,"")</f>
        <v>2350.25</v>
      </c>
    </row>
    <row r="83" spans="1:20">
      <c r="A83">
        <v>78</v>
      </c>
      <c r="B83" s="12">
        <v>119</v>
      </c>
      <c r="C83" s="12">
        <f t="shared" si="1"/>
        <v>130</v>
      </c>
      <c r="M83" s="12">
        <f>IF(Data!D85&gt;0,INT(SQRT(2*Data!B85*IF(Data!C85&gt;0,Data!C85,Data!H$4)/Data!D85/Data!C$4*100)+0.5),"")</f>
        <v>130</v>
      </c>
      <c r="N83" s="12">
        <f>IF(B83&gt;0,B83/2*Data!D85,"")</f>
        <v>6426</v>
      </c>
      <c r="O83" s="12">
        <f>IF(B83&gt;0,C83/2*Data!D85,"")</f>
        <v>7020</v>
      </c>
      <c r="P83" s="12">
        <f>IF(B83&gt;0,Data!B85/C83,"")</f>
        <v>7.0344615384615388</v>
      </c>
      <c r="Q83" s="12">
        <f>IF(B83&gt;0,Data!B85/B83,"")</f>
        <v>7.6847058823529411</v>
      </c>
      <c r="R83" s="12">
        <f>IF(B83&gt;0,IF(Data!C85&gt;0,Data!C85,Data!H$4),"")</f>
        <v>250</v>
      </c>
      <c r="S83" s="12">
        <f>IF(B83&gt;0,Data!C$4/100*N83+Q83*R83,"")</f>
        <v>3527.6764705882351</v>
      </c>
      <c r="T83" s="12">
        <f>IF(B83&gt;0,Data!C$4/100*O83+P83*R83,"")</f>
        <v>3513.6153846153848</v>
      </c>
    </row>
    <row r="84" spans="1:20">
      <c r="A84">
        <v>79</v>
      </c>
      <c r="B84" s="12">
        <v>47</v>
      </c>
      <c r="C84" s="12">
        <f t="shared" si="1"/>
        <v>50</v>
      </c>
      <c r="M84" s="12">
        <f>IF(Data!D86&gt;0,INT(SQRT(2*Data!B86*IF(Data!C86&gt;0,Data!C86,Data!H$4)/Data!D86/Data!C$4*100)+0.5),"")</f>
        <v>50</v>
      </c>
      <c r="N84" s="12">
        <f>IF(B84&gt;0,B84/2*Data!D86,"")</f>
        <v>6674</v>
      </c>
      <c r="O84" s="12">
        <f>IF(B84&gt;0,C84/2*Data!D86,"")</f>
        <v>7100</v>
      </c>
      <c r="P84" s="12">
        <f>IF(B84&gt;0,Data!B86/C84,"")</f>
        <v>7.1024000000000003</v>
      </c>
      <c r="Q84" s="12">
        <f>IF(B84&gt;0,Data!B86/B84,"")</f>
        <v>7.5557446808510642</v>
      </c>
      <c r="R84" s="12">
        <f>IF(B84&gt;0,IF(Data!C86&gt;0,Data!C86,Data!H$4),"")</f>
        <v>250</v>
      </c>
      <c r="S84" s="12">
        <f>IF(B84&gt;0,Data!C$4/100*N84+Q84*R84,"")</f>
        <v>3557.4361702127662</v>
      </c>
      <c r="T84" s="12">
        <f>IF(B84&gt;0,Data!C$4/100*O84+P84*R84,"")</f>
        <v>3550.6000000000004</v>
      </c>
    </row>
    <row r="85" spans="1:20">
      <c r="A85">
        <v>80</v>
      </c>
      <c r="B85" s="12">
        <v>122</v>
      </c>
      <c r="C85" s="12">
        <f t="shared" si="1"/>
        <v>367</v>
      </c>
      <c r="M85" s="12">
        <f>IF(Data!D87&gt;0,INT(SQRT(2*Data!B87*IF(Data!C87&gt;0,Data!C87,Data!H$4)/Data!D87/Data!C$4*100)+0.5),"")</f>
        <v>367</v>
      </c>
      <c r="N85" s="12">
        <f>IF(B85&gt;0,B85/2*Data!D87,"")</f>
        <v>854</v>
      </c>
      <c r="O85" s="12">
        <f>IF(B85&gt;0,C85/2*Data!D87,"")</f>
        <v>2569</v>
      </c>
      <c r="P85" s="12">
        <f>IF(B85&gt;0,Data!B87/C85,"")</f>
        <v>2.5662125340599453</v>
      </c>
      <c r="Q85" s="12">
        <f>IF(B85&gt;0,Data!B87/B85,"")</f>
        <v>7.7196721311475409</v>
      </c>
      <c r="R85" s="12">
        <f>IF(B85&gt;0,IF(Data!C87&gt;0,Data!C87,Data!H$4),"")</f>
        <v>250</v>
      </c>
      <c r="S85" s="12">
        <f>IF(B85&gt;0,Data!C$4/100*N85+Q85*R85,"")</f>
        <v>2143.4180327868853</v>
      </c>
      <c r="T85" s="12">
        <f>IF(B85&gt;0,Data!C$4/100*O85+P85*R85,"")</f>
        <v>1283.8031335149863</v>
      </c>
    </row>
    <row r="86" spans="1:20">
      <c r="A86">
        <v>81</v>
      </c>
      <c r="B86" s="12">
        <v>23</v>
      </c>
      <c r="C86" s="12">
        <f t="shared" si="1"/>
        <v>38</v>
      </c>
      <c r="M86" s="12">
        <f>IF(Data!D88&gt;0,INT(SQRT(2*Data!B88*IF(Data!C88&gt;0,Data!C88,Data!H$4)/Data!D88/Data!C$4*100)+0.5),"")</f>
        <v>38</v>
      </c>
      <c r="N86" s="12">
        <f>IF(B86&gt;0,B86/2*Data!D88,"")</f>
        <v>2702.5</v>
      </c>
      <c r="O86" s="12">
        <f>IF(B86&gt;0,C86/2*Data!D88,"")</f>
        <v>4465</v>
      </c>
      <c r="P86" s="12">
        <f>IF(B86&gt;0,Data!B88/C86,"")</f>
        <v>4.4715789473684211</v>
      </c>
      <c r="Q86" s="12">
        <f>IF(B86&gt;0,Data!B88/B86,"")</f>
        <v>7.3878260869565215</v>
      </c>
      <c r="R86" s="12">
        <f>IF(B86&gt;0,IF(Data!C88&gt;0,Data!C88,Data!H$4),"")</f>
        <v>250</v>
      </c>
      <c r="S86" s="12">
        <f>IF(B86&gt;0,Data!C$4/100*N86+Q86*R86,"")</f>
        <v>2522.5815217391305</v>
      </c>
      <c r="T86" s="12">
        <f>IF(B86&gt;0,Data!C$4/100*O86+P86*R86,"")</f>
        <v>2234.144736842105</v>
      </c>
    </row>
    <row r="87" spans="1:20">
      <c r="A87">
        <v>82</v>
      </c>
      <c r="B87" s="12">
        <v>194</v>
      </c>
      <c r="C87" s="12">
        <f t="shared" si="1"/>
        <v>613</v>
      </c>
      <c r="M87" s="12">
        <f>IF(Data!D89&gt;0,INT(SQRT(2*Data!B89*IF(Data!C89&gt;0,Data!C89,Data!H$4)/Data!D89/Data!C$4*100)+0.5),"")</f>
        <v>613</v>
      </c>
      <c r="N87" s="12">
        <f>IF(B87&gt;0,B87/2*Data!D89,"")</f>
        <v>776</v>
      </c>
      <c r="O87" s="12">
        <f>IF(B87&gt;0,C87/2*Data!D89,"")</f>
        <v>2452</v>
      </c>
      <c r="P87" s="12">
        <f>IF(B87&gt;0,Data!B89/C87,"")</f>
        <v>2.4537683523654161</v>
      </c>
      <c r="Q87" s="12">
        <f>IF(B87&gt;0,Data!B89/B87,"")</f>
        <v>7.7534020618556703</v>
      </c>
      <c r="R87" s="12">
        <f>IF(B87&gt;0,IF(Data!C89&gt;0,Data!C89,Data!H$4),"")</f>
        <v>250</v>
      </c>
      <c r="S87" s="12">
        <f>IF(B87&gt;0,Data!C$4/100*N87+Q87*R87,"")</f>
        <v>2132.3505154639179</v>
      </c>
      <c r="T87" s="12">
        <f>IF(B87&gt;0,Data!C$4/100*O87+P87*R87,"")</f>
        <v>1226.442088091354</v>
      </c>
    </row>
    <row r="88" spans="1:20">
      <c r="A88">
        <v>83</v>
      </c>
      <c r="B88" s="12">
        <v>400</v>
      </c>
      <c r="C88" s="12">
        <f t="shared" si="1"/>
        <v>170</v>
      </c>
      <c r="M88" s="12">
        <f>IF(Data!D90&gt;0,INT(SQRT(2*Data!B90*IF(Data!C90&gt;0,Data!C90,Data!H$4)/Data!D90/Data!C$4*100)+0.5),"")</f>
        <v>170</v>
      </c>
      <c r="N88" s="12">
        <f>IF(B88&gt;0,B88/2*Data!D90,"")</f>
        <v>43000</v>
      </c>
      <c r="O88" s="12">
        <f>IF(B88&gt;0,C88/2*Data!D90,"")</f>
        <v>18275</v>
      </c>
      <c r="P88" s="12">
        <f>IF(B88&gt;0,Data!B90/C88,"")</f>
        <v>18.307764705882352</v>
      </c>
      <c r="Q88" s="12">
        <f>IF(B88&gt;0,Data!B90/B88,"")</f>
        <v>7.7808000000000002</v>
      </c>
      <c r="R88" s="12">
        <f>IF(B88&gt;0,IF(Data!C90&gt;0,Data!C90,Data!H$4),"")</f>
        <v>250</v>
      </c>
      <c r="S88" s="12">
        <f>IF(B88&gt;0,Data!C$4/100*N88+Q88*R88,"")</f>
        <v>12695.2</v>
      </c>
      <c r="T88" s="12">
        <f>IF(B88&gt;0,Data!C$4/100*O88+P88*R88,"")</f>
        <v>9145.6911764705874</v>
      </c>
    </row>
    <row r="89" spans="1:20">
      <c r="A89">
        <v>84</v>
      </c>
      <c r="B89" s="12">
        <v>111</v>
      </c>
      <c r="C89" s="12">
        <f t="shared" si="1"/>
        <v>72</v>
      </c>
      <c r="M89" s="12">
        <f>IF(Data!D91&gt;0,INT(SQRT(2*Data!B91*IF(Data!C91&gt;0,Data!C91,Data!H$4)/Data!D91/Data!C$4*100)+0.5),"")</f>
        <v>72</v>
      </c>
      <c r="N89" s="12">
        <f>IF(B89&gt;0,B89/2*Data!D91,"")</f>
        <v>18370.5</v>
      </c>
      <c r="O89" s="12">
        <f>IF(B89&gt;0,C89/2*Data!D91,"")</f>
        <v>11916</v>
      </c>
      <c r="P89" s="12">
        <f>IF(B89&gt;0,Data!B91/C89,"")</f>
        <v>11.931666666666667</v>
      </c>
      <c r="Q89" s="12">
        <f>IF(B89&gt;0,Data!B91/B89,"")</f>
        <v>7.7394594594594599</v>
      </c>
      <c r="R89" s="12">
        <f>IF(B89&gt;0,IF(Data!C91&gt;0,Data!C91,Data!H$4),"")</f>
        <v>250</v>
      </c>
      <c r="S89" s="12">
        <f>IF(B89&gt;0,Data!C$4/100*N89+Q89*R89,"")</f>
        <v>6527.489864864865</v>
      </c>
      <c r="T89" s="12">
        <f>IF(B89&gt;0,Data!C$4/100*O89+P89*R89,"")</f>
        <v>5961.9166666666661</v>
      </c>
    </row>
    <row r="90" spans="1:20">
      <c r="A90">
        <v>85</v>
      </c>
      <c r="B90" s="12">
        <v>23</v>
      </c>
      <c r="C90" s="12">
        <f t="shared" si="1"/>
        <v>29</v>
      </c>
      <c r="M90" s="12">
        <f>IF(Data!D92&gt;0,INT(SQRT(2*Data!B92*IF(Data!C92&gt;0,Data!C92,Data!H$4)/Data!D92/Data!C$4*100)+0.5),"")</f>
        <v>29</v>
      </c>
      <c r="N90" s="12">
        <f>IF(B90&gt;0,B90/2*Data!D92,"")</f>
        <v>4519.5</v>
      </c>
      <c r="O90" s="12">
        <f>IF(B90&gt;0,C90/2*Data!D92,"")</f>
        <v>5698.5</v>
      </c>
      <c r="P90" s="12">
        <f>IF(B90&gt;0,Data!B92/C90,"")</f>
        <v>5.6951724137931032</v>
      </c>
      <c r="Q90" s="12">
        <f>IF(B90&gt;0,Data!B92/B90,"")</f>
        <v>7.1808695652173915</v>
      </c>
      <c r="R90" s="12">
        <f>IF(B90&gt;0,IF(Data!C92&gt;0,Data!C92,Data!H$4),"")</f>
        <v>250</v>
      </c>
      <c r="S90" s="12">
        <f>IF(B90&gt;0,Data!C$4/100*N90+Q90*R90,"")</f>
        <v>2925.092391304348</v>
      </c>
      <c r="T90" s="12">
        <f>IF(B90&gt;0,Data!C$4/100*O90+P90*R90,"")</f>
        <v>2848.4181034482758</v>
      </c>
    </row>
    <row r="91" spans="1:20">
      <c r="A91">
        <v>86</v>
      </c>
      <c r="B91" s="12">
        <v>10</v>
      </c>
      <c r="C91" s="12">
        <f t="shared" si="1"/>
        <v>30</v>
      </c>
      <c r="M91" s="12">
        <f>IF(Data!D93&gt;0,INT(SQRT(2*Data!B93*IF(Data!C93&gt;0,Data!C93,Data!H$4)/Data!D93/Data!C$4*100)+0.5),"")</f>
        <v>30</v>
      </c>
      <c r="N91" s="12">
        <f>IF(B91&gt;0,B91/2*Data!D93,"")</f>
        <v>770</v>
      </c>
      <c r="O91" s="12">
        <f>IF(B91&gt;0,C91/2*Data!D93,"")</f>
        <v>2310</v>
      </c>
      <c r="P91" s="12">
        <f>IF(B91&gt;0,Data!B93/C91,"")</f>
        <v>2.3066666666666666</v>
      </c>
      <c r="Q91" s="12">
        <f>IF(B91&gt;0,Data!B93/B91,"")</f>
        <v>6.92</v>
      </c>
      <c r="R91" s="12">
        <f>IF(B91&gt;0,IF(Data!C93&gt;0,Data!C93,Data!H$4),"")</f>
        <v>250</v>
      </c>
      <c r="S91" s="12">
        <f>IF(B91&gt;0,Data!C$4/100*N91+Q91*R91,"")</f>
        <v>1922.5</v>
      </c>
      <c r="T91" s="12">
        <f>IF(B91&gt;0,Data!C$4/100*O91+P91*R91,"")</f>
        <v>1154.1666666666665</v>
      </c>
    </row>
    <row r="92" spans="1:20">
      <c r="A92">
        <v>87</v>
      </c>
      <c r="B92" s="12">
        <v>25</v>
      </c>
      <c r="C92" s="12">
        <f t="shared" si="1"/>
        <v>44</v>
      </c>
      <c r="M92" s="12">
        <f>IF(Data!D94&gt;0,INT(SQRT(2*Data!B94*IF(Data!C94&gt;0,Data!C94,Data!H$4)/Data!D94/Data!C$4*100)+0.5),"")</f>
        <v>44</v>
      </c>
      <c r="N92" s="12">
        <f>IF(B92&gt;0,B92/2*Data!D94,"")</f>
        <v>2387.5</v>
      </c>
      <c r="O92" s="12">
        <f>IF(B92&gt;0,C92/2*Data!D94,"")</f>
        <v>4202</v>
      </c>
      <c r="P92" s="12">
        <f>IF(B92&gt;0,Data!B94/C92,"")</f>
        <v>4.2018181818181821</v>
      </c>
      <c r="Q92" s="12">
        <f>IF(B92&gt;0,Data!B94/B92,"")</f>
        <v>7.3952</v>
      </c>
      <c r="R92" s="12">
        <f>IF(B92&gt;0,IF(Data!C94&gt;0,Data!C94,Data!H$4),"")</f>
        <v>250</v>
      </c>
      <c r="S92" s="12">
        <f>IF(B92&gt;0,Data!C$4/100*N92+Q92*R92,"")</f>
        <v>2445.6750000000002</v>
      </c>
      <c r="T92" s="12">
        <f>IF(B92&gt;0,Data!C$4/100*O92+P92*R92,"")</f>
        <v>2100.9545454545455</v>
      </c>
    </row>
    <row r="93" spans="1:20">
      <c r="A93">
        <v>88</v>
      </c>
      <c r="B93" s="12">
        <v>1022</v>
      </c>
      <c r="C93" s="12">
        <f t="shared" si="1"/>
        <v>695</v>
      </c>
      <c r="M93" s="12">
        <f>IF(Data!D95&gt;0,INT(SQRT(2*Data!B95*IF(Data!C95&gt;0,Data!C95,Data!H$4)/Data!D95/Data!C$4*100)+0.5),"")</f>
        <v>695</v>
      </c>
      <c r="N93" s="12">
        <f>IF(B93&gt;0,B93/2*Data!D95,"")</f>
        <v>16863</v>
      </c>
      <c r="O93" s="12">
        <f>IF(B93&gt;0,C93/2*Data!D95,"")</f>
        <v>11467.5</v>
      </c>
      <c r="P93" s="12">
        <f>IF(B93&gt;0,Data!B95/C93,"")</f>
        <v>11.473611510791367</v>
      </c>
      <c r="Q93" s="12">
        <f>IF(B93&gt;0,Data!B95/B93,"")</f>
        <v>7.8025048923679057</v>
      </c>
      <c r="R93" s="12">
        <f>IF(B93&gt;0,IF(Data!C95&gt;0,Data!C95,Data!H$4),"")</f>
        <v>250</v>
      </c>
      <c r="S93" s="12">
        <f>IF(B93&gt;0,Data!C$4/100*N93+Q93*R93,"")</f>
        <v>6166.3762230919765</v>
      </c>
      <c r="T93" s="12">
        <f>IF(B93&gt;0,Data!C$4/100*O93+P93*R93,"")</f>
        <v>5735.2778776978412</v>
      </c>
    </row>
    <row r="94" spans="1:20">
      <c r="A94">
        <v>89</v>
      </c>
      <c r="B94" s="12">
        <v>269</v>
      </c>
      <c r="C94" s="12">
        <f t="shared" si="1"/>
        <v>457</v>
      </c>
      <c r="M94" s="12">
        <f>IF(Data!D96&gt;0,INT(SQRT(2*Data!B96*IF(Data!C96&gt;0,Data!C96,Data!H$4)/Data!D96/Data!C$4*100)+0.5),"")</f>
        <v>457</v>
      </c>
      <c r="N94" s="12">
        <f>IF(B94&gt;0,B94/2*Data!D96,"")</f>
        <v>2690</v>
      </c>
      <c r="O94" s="12">
        <f>IF(B94&gt;0,C94/2*Data!D96,"")</f>
        <v>4570</v>
      </c>
      <c r="P94" s="12">
        <f>IF(B94&gt;0,Data!B96/C94,"")</f>
        <v>4.5736542669584246</v>
      </c>
      <c r="Q94" s="12">
        <f>IF(B94&gt;0,Data!B96/B94,"")</f>
        <v>7.7701115241635685</v>
      </c>
      <c r="R94" s="12">
        <f>IF(B94&gt;0,IF(Data!C96&gt;0,Data!C96,Data!H$4),"")</f>
        <v>250</v>
      </c>
      <c r="S94" s="12">
        <f>IF(B94&gt;0,Data!C$4/100*N94+Q94*R94,"")</f>
        <v>2615.0278810408922</v>
      </c>
      <c r="T94" s="12">
        <f>IF(B94&gt;0,Data!C$4/100*O94+P94*R94,"")</f>
        <v>2285.9135667396058</v>
      </c>
    </row>
    <row r="95" spans="1:20">
      <c r="A95">
        <v>90</v>
      </c>
      <c r="B95" s="12">
        <v>308</v>
      </c>
      <c r="C95" s="12">
        <f t="shared" si="1"/>
        <v>502</v>
      </c>
      <c r="M95" s="12">
        <f>IF(Data!D97&gt;0,INT(SQRT(2*Data!B97*IF(Data!C97&gt;0,Data!C97,Data!H$4)/Data!D97/Data!C$4*100)+0.5),"")</f>
        <v>502</v>
      </c>
      <c r="N95" s="12">
        <f>IF(B95&gt;0,B95/2*Data!D97,"")</f>
        <v>2926</v>
      </c>
      <c r="O95" s="12">
        <f>IF(B95&gt;0,C95/2*Data!D97,"")</f>
        <v>4769</v>
      </c>
      <c r="P95" s="12">
        <f>IF(B95&gt;0,Data!B97/C95,"")</f>
        <v>4.772589641434263</v>
      </c>
      <c r="Q95" s="12">
        <f>IF(B95&gt;0,Data!B97/B95,"")</f>
        <v>7.7787012987012991</v>
      </c>
      <c r="R95" s="12">
        <f>IF(B95&gt;0,IF(Data!C97&gt;0,Data!C97,Data!H$4),"")</f>
        <v>250</v>
      </c>
      <c r="S95" s="12">
        <f>IF(B95&gt;0,Data!C$4/100*N95+Q95*R95,"")</f>
        <v>2676.1753246753251</v>
      </c>
      <c r="T95" s="12">
        <f>IF(B95&gt;0,Data!C$4/100*O95+P95*R95,"")</f>
        <v>2385.397410358566</v>
      </c>
    </row>
    <row r="96" spans="1:20">
      <c r="A96">
        <v>91</v>
      </c>
      <c r="B96" s="12">
        <v>9</v>
      </c>
      <c r="C96" s="12">
        <f t="shared" si="1"/>
        <v>6</v>
      </c>
      <c r="M96" s="12">
        <f>IF(Data!D98&gt;0,INT(SQRT(2*Data!B98*IF(Data!C98&gt;0,Data!C98,Data!H$4)/Data!D98/Data!C$4*100)+0.5),"")</f>
        <v>6</v>
      </c>
      <c r="N96" s="12">
        <f>IF(B96&gt;0,B96/2*Data!D98,"")</f>
        <v>14400</v>
      </c>
      <c r="O96" s="12">
        <f>IF(B96&gt;0,C96/2*Data!D98,"")</f>
        <v>9600</v>
      </c>
      <c r="P96" s="12">
        <f>IF(B96&gt;0,Data!B98/C96,"")</f>
        <v>9.6</v>
      </c>
      <c r="Q96" s="12">
        <f>IF(B96&gt;0,Data!B98/B96,"")</f>
        <v>6.4</v>
      </c>
      <c r="R96" s="12">
        <f>IF(B96&gt;0,IF(Data!C98&gt;0,Data!C98,Data!H$4),"")</f>
        <v>250</v>
      </c>
      <c r="S96" s="12">
        <f>IF(B96&gt;0,Data!C$4/100*N96+Q96*R96,"")</f>
        <v>5200</v>
      </c>
      <c r="T96" s="12">
        <f>IF(B96&gt;0,Data!C$4/100*O96+P96*R96,"")</f>
        <v>4800</v>
      </c>
    </row>
    <row r="97" spans="1:20">
      <c r="A97">
        <v>92</v>
      </c>
      <c r="B97" s="12">
        <v>44</v>
      </c>
      <c r="C97" s="12">
        <f t="shared" si="1"/>
        <v>55</v>
      </c>
      <c r="M97" s="12">
        <f>IF(Data!D99&gt;0,INT(SQRT(2*Data!B99*IF(Data!C99&gt;0,Data!C99,Data!H$4)/Data!D99/Data!C$4*100)+0.5),"")</f>
        <v>55</v>
      </c>
      <c r="N97" s="12">
        <f>IF(B97&gt;0,B97/2*Data!D99,"")</f>
        <v>4884</v>
      </c>
      <c r="O97" s="12">
        <f>IF(B97&gt;0,C97/2*Data!D99,"")</f>
        <v>6105</v>
      </c>
      <c r="P97" s="12">
        <f>IF(B97&gt;0,Data!B99/C97,"")</f>
        <v>6.1047272727272723</v>
      </c>
      <c r="Q97" s="12">
        <f>IF(B97&gt;0,Data!B99/B97,"")</f>
        <v>7.6309090909090909</v>
      </c>
      <c r="R97" s="12">
        <f>IF(B97&gt;0,IF(Data!C99&gt;0,Data!C99,Data!H$4),"")</f>
        <v>250</v>
      </c>
      <c r="S97" s="12">
        <f>IF(B97&gt;0,Data!C$4/100*N97+Q97*R97,"")</f>
        <v>3128.727272727273</v>
      </c>
      <c r="T97" s="12">
        <f>IF(B97&gt;0,Data!C$4/100*O97+P97*R97,"")</f>
        <v>3052.431818181818</v>
      </c>
    </row>
    <row r="98" spans="1:20">
      <c r="A98">
        <v>93</v>
      </c>
      <c r="B98" s="12">
        <v>5</v>
      </c>
      <c r="C98" s="12">
        <f t="shared" si="1"/>
        <v>4</v>
      </c>
      <c r="M98" s="12">
        <f>IF(Data!D100&gt;0,INT(SQRT(2*Data!B100*IF(Data!C100&gt;0,Data!C100,Data!H$4)/Data!D100/Data!C$4*100)+0.5),"")</f>
        <v>4</v>
      </c>
      <c r="N98" s="12">
        <f>IF(B98&gt;0,B98/2*Data!D100,"")</f>
        <v>8400</v>
      </c>
      <c r="O98" s="12">
        <f>IF(B98&gt;0,C98/2*Data!D100,"")</f>
        <v>6720</v>
      </c>
      <c r="P98" s="12">
        <f>IF(B98&gt;0,Data!B100/C98,"")</f>
        <v>6.72</v>
      </c>
      <c r="Q98" s="12">
        <f>IF(B98&gt;0,Data!B100/B98,"")</f>
        <v>5.3759999999999994</v>
      </c>
      <c r="R98" s="12">
        <f>IF(B98&gt;0,IF(Data!C100&gt;0,Data!C100,Data!H$4),"")</f>
        <v>250</v>
      </c>
      <c r="S98" s="12">
        <f>IF(B98&gt;0,Data!C$4/100*N98+Q98*R98,"")</f>
        <v>3444</v>
      </c>
      <c r="T98" s="12">
        <f>IF(B98&gt;0,Data!C$4/100*O98+P98*R98,"")</f>
        <v>3360</v>
      </c>
    </row>
    <row r="99" spans="1:20">
      <c r="A99">
        <v>94</v>
      </c>
      <c r="B99" s="12">
        <v>32</v>
      </c>
      <c r="C99" s="12">
        <f t="shared" si="1"/>
        <v>49</v>
      </c>
      <c r="M99" s="12">
        <f>IF(Data!D101&gt;0,INT(SQRT(2*Data!B101*IF(Data!C101&gt;0,Data!C101,Data!H$4)/Data!D101/Data!C$4*100)+0.5),"")</f>
        <v>49</v>
      </c>
      <c r="N99" s="12">
        <f>IF(B99&gt;0,B99/2*Data!D101,"")</f>
        <v>3152</v>
      </c>
      <c r="O99" s="12">
        <f>IF(B99&gt;0,C99/2*Data!D101,"")</f>
        <v>4826.5</v>
      </c>
      <c r="P99" s="12">
        <f>IF(B99&gt;0,Data!B101/C99,"")</f>
        <v>4.8253061224489793</v>
      </c>
      <c r="Q99" s="12">
        <f>IF(B99&gt;0,Data!B101/B99,"")</f>
        <v>7.3887499999999999</v>
      </c>
      <c r="R99" s="12">
        <f>IF(B99&gt;0,IF(Data!C101&gt;0,Data!C101,Data!H$4),"")</f>
        <v>250</v>
      </c>
      <c r="S99" s="12">
        <f>IF(B99&gt;0,Data!C$4/100*N99+Q99*R99,"")</f>
        <v>2635.1875</v>
      </c>
      <c r="T99" s="12">
        <f>IF(B99&gt;0,Data!C$4/100*O99+P99*R99,"")</f>
        <v>2412.9515306122448</v>
      </c>
    </row>
    <row r="100" spans="1:20">
      <c r="A100">
        <v>95</v>
      </c>
      <c r="B100" s="12">
        <v>3</v>
      </c>
      <c r="C100" s="12">
        <f t="shared" si="1"/>
        <v>2</v>
      </c>
      <c r="M100" s="12">
        <f>IF(Data!D102&gt;0,INT(SQRT(2*Data!B102*IF(Data!C102&gt;0,Data!C102,Data!H$4)/Data!D102/Data!C$4*100)+0.5),"")</f>
        <v>2</v>
      </c>
      <c r="N100" s="12">
        <f>IF(B100&gt;0,B100/2*Data!D102,"")</f>
        <v>7860</v>
      </c>
      <c r="O100" s="12">
        <f>IF(B100&gt;0,C100/2*Data!D102,"")</f>
        <v>5240</v>
      </c>
      <c r="P100" s="12">
        <f>IF(B100&gt;0,Data!B102/C100,"")</f>
        <v>5.24</v>
      </c>
      <c r="Q100" s="12">
        <f>IF(B100&gt;0,Data!B102/B100,"")</f>
        <v>3.4933333333333336</v>
      </c>
      <c r="R100" s="12">
        <f>IF(B100&gt;0,IF(Data!C102&gt;0,Data!C102,Data!H$4),"")</f>
        <v>250</v>
      </c>
      <c r="S100" s="12">
        <f>IF(B100&gt;0,Data!C$4/100*N100+Q100*R100,"")</f>
        <v>2838.3333333333335</v>
      </c>
      <c r="T100" s="12">
        <f>IF(B100&gt;0,Data!C$4/100*O100+P100*R100,"")</f>
        <v>2620</v>
      </c>
    </row>
    <row r="101" spans="1:20">
      <c r="A101">
        <v>96</v>
      </c>
      <c r="B101" s="12">
        <v>28</v>
      </c>
      <c r="C101" s="12">
        <f t="shared" si="1"/>
        <v>48</v>
      </c>
      <c r="M101" s="12">
        <f>IF(Data!D103&gt;0,INT(SQRT(2*Data!B103*IF(Data!C103&gt;0,Data!C103,Data!H$4)/Data!D103/Data!C$4*100)+0.5),"")</f>
        <v>48</v>
      </c>
      <c r="N101" s="12">
        <f>IF(B101&gt;0,B101/2*Data!D103,"")</f>
        <v>2520</v>
      </c>
      <c r="O101" s="12">
        <f>IF(B101&gt;0,C101/2*Data!D103,"")</f>
        <v>4320</v>
      </c>
      <c r="P101" s="12">
        <f>IF(B101&gt;0,Data!B103/C101,"")</f>
        <v>4.3191666666666668</v>
      </c>
      <c r="Q101" s="12">
        <f>IF(B101&gt;0,Data!B103/B101,"")</f>
        <v>7.4042857142857139</v>
      </c>
      <c r="R101" s="12">
        <f>IF(B101&gt;0,IF(Data!C103&gt;0,Data!C103,Data!H$4),"")</f>
        <v>250</v>
      </c>
      <c r="S101" s="12">
        <f>IF(B101&gt;0,Data!C$4/100*N101+Q101*R101,"")</f>
        <v>2481.0714285714284</v>
      </c>
      <c r="T101" s="12">
        <f>IF(B101&gt;0,Data!C$4/100*O101+P101*R101,"")</f>
        <v>2159.791666666667</v>
      </c>
    </row>
    <row r="102" spans="1:20">
      <c r="A102">
        <v>97</v>
      </c>
      <c r="B102" s="12">
        <v>370</v>
      </c>
      <c r="C102" s="12">
        <f t="shared" si="1"/>
        <v>600</v>
      </c>
      <c r="M102" s="12">
        <f>IF(Data!D104&gt;0,INT(SQRT(2*Data!B104*IF(Data!C104&gt;0,Data!C104,Data!H$4)/Data!D104/Data!C$4*100)+0.5),"")</f>
        <v>600</v>
      </c>
      <c r="N102" s="12">
        <f>IF(B102&gt;0,B102/2*Data!D104,"")</f>
        <v>2960</v>
      </c>
      <c r="O102" s="12">
        <f>IF(B102&gt;0,C102/2*Data!D104,"")</f>
        <v>4800</v>
      </c>
      <c r="P102" s="12">
        <f>IF(B102&gt;0,Data!B104/C102,"")</f>
        <v>4.803066666666667</v>
      </c>
      <c r="Q102" s="12">
        <f>IF(B102&gt;0,Data!B104/B102,"")</f>
        <v>7.788756756756757</v>
      </c>
      <c r="R102" s="12">
        <f>IF(B102&gt;0,IF(Data!C104&gt;0,Data!C104,Data!H$4),"")</f>
        <v>250</v>
      </c>
      <c r="S102" s="12">
        <f>IF(B102&gt;0,Data!C$4/100*N102+Q102*R102,"")</f>
        <v>2687.1891891891892</v>
      </c>
      <c r="T102" s="12">
        <f>IF(B102&gt;0,Data!C$4/100*O102+P102*R102,"")</f>
        <v>2400.7666666666664</v>
      </c>
    </row>
    <row r="103" spans="1:20">
      <c r="A103">
        <v>98</v>
      </c>
      <c r="B103" s="12">
        <v>441</v>
      </c>
      <c r="C103" s="12">
        <f t="shared" si="1"/>
        <v>572</v>
      </c>
      <c r="M103" s="12">
        <f>IF(Data!D105&gt;0,INT(SQRT(2*Data!B105*IF(Data!C105&gt;0,Data!C105,Data!H$4)/Data!D105/Data!C$4*100)+0.5),"")</f>
        <v>572</v>
      </c>
      <c r="N103" s="12">
        <f>IF(B103&gt;0,B103/2*Data!D105,"")</f>
        <v>4630.5</v>
      </c>
      <c r="O103" s="12">
        <f>IF(B103&gt;0,C103/2*Data!D105,"")</f>
        <v>6006</v>
      </c>
      <c r="P103" s="12">
        <f>IF(B103&gt;0,Data!B105/C103,"")</f>
        <v>6.0054545454545449</v>
      </c>
      <c r="Q103" s="12">
        <f>IF(B103&gt;0,Data!B105/B103,"")</f>
        <v>7.789387755102041</v>
      </c>
      <c r="R103" s="12">
        <f>IF(B103&gt;0,IF(Data!C105&gt;0,Data!C105,Data!H$4),"")</f>
        <v>250</v>
      </c>
      <c r="S103" s="12">
        <f>IF(B103&gt;0,Data!C$4/100*N103+Q103*R103,"")</f>
        <v>3104.9719387755104</v>
      </c>
      <c r="T103" s="12">
        <f>IF(B103&gt;0,Data!C$4/100*O103+P103*R103,"")</f>
        <v>3002.863636363636</v>
      </c>
    </row>
    <row r="104" spans="1:20">
      <c r="A104">
        <v>99</v>
      </c>
      <c r="B104" s="12">
        <v>265</v>
      </c>
      <c r="C104" s="12">
        <f t="shared" si="1"/>
        <v>250</v>
      </c>
      <c r="M104" s="12">
        <f>IF(Data!D106&gt;0,INT(SQRT(2*Data!B106*IF(Data!C106&gt;0,Data!C106,Data!H$4)/Data!D106/Data!C$4*100)+0.5),"")</f>
        <v>250</v>
      </c>
      <c r="N104" s="12">
        <f>IF(B104&gt;0,B104/2*Data!D106,"")</f>
        <v>8745</v>
      </c>
      <c r="O104" s="12">
        <f>IF(B104&gt;0,C104/2*Data!D106,"")</f>
        <v>8250</v>
      </c>
      <c r="P104" s="12">
        <f>IF(B104&gt;0,Data!B106/C104,"")</f>
        <v>8.2479999999999993</v>
      </c>
      <c r="Q104" s="12">
        <f>IF(B104&gt;0,Data!B106/B104,"")</f>
        <v>7.7811320754716977</v>
      </c>
      <c r="R104" s="12">
        <f>IF(B104&gt;0,IF(Data!C106&gt;0,Data!C106,Data!H$4),"")</f>
        <v>250</v>
      </c>
      <c r="S104" s="12">
        <f>IF(B104&gt;0,Data!C$4/100*N104+Q104*R104,"")</f>
        <v>4131.5330188679245</v>
      </c>
      <c r="T104" s="12">
        <f>IF(B104&gt;0,Data!C$4/100*O104+P104*R104,"")</f>
        <v>4124.5</v>
      </c>
    </row>
    <row r="105" spans="1:20">
      <c r="A105">
        <v>100</v>
      </c>
      <c r="B105" s="12">
        <v>36</v>
      </c>
      <c r="C105" s="12">
        <f t="shared" si="1"/>
        <v>60</v>
      </c>
      <c r="M105" s="12">
        <f>IF(Data!D107&gt;0,INT(SQRT(2*Data!B107*IF(Data!C107&gt;0,Data!C107,Data!H$4)/Data!D107/Data!C$4*100)+0.5),"")</f>
        <v>60</v>
      </c>
      <c r="N105" s="12">
        <f>IF(B105&gt;0,B105/2*Data!D107,"")</f>
        <v>2682</v>
      </c>
      <c r="O105" s="12">
        <f>IF(B105&gt;0,C105/2*Data!D107,"")</f>
        <v>4470</v>
      </c>
      <c r="P105" s="12">
        <f>IF(B105&gt;0,Data!B107/C105,"")</f>
        <v>4.4593333333333334</v>
      </c>
      <c r="Q105" s="12">
        <f>IF(B105&gt;0,Data!B107/B105,"")</f>
        <v>7.4322222222222223</v>
      </c>
      <c r="R105" s="12">
        <f>IF(B105&gt;0,IF(Data!C107&gt;0,Data!C107,Data!H$4),"")</f>
        <v>250</v>
      </c>
      <c r="S105" s="12">
        <f>IF(B105&gt;0,Data!C$4/100*N105+Q105*R105,"")</f>
        <v>2528.5555555555557</v>
      </c>
      <c r="T105" s="12">
        <f>IF(B105&gt;0,Data!C$4/100*O105+P105*R105,"")</f>
        <v>2232.333333333333</v>
      </c>
    </row>
    <row r="107" spans="1:20">
      <c r="N107">
        <f>SUM(N6:N105)</f>
        <v>705626.5</v>
      </c>
      <c r="O107">
        <f>SUM(O6:O105)</f>
        <v>601137</v>
      </c>
      <c r="P107" s="12">
        <f>SUM(P6:P105)</f>
        <v>601.23534073683913</v>
      </c>
      <c r="Q107" s="12">
        <f>SUM(Q6:Q105)</f>
        <v>700.69594067977266</v>
      </c>
      <c r="S107" s="12">
        <f>SUM(S6:S105)</f>
        <v>351580.61016994313</v>
      </c>
      <c r="T107" s="12">
        <f>SUM(T6:T105)</f>
        <v>300593.08518420992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2010-12-04T09:24:16Z</cp:lastPrinted>
  <dcterms:created xsi:type="dcterms:W3CDTF">2010-12-03T15:28:22Z</dcterms:created>
  <dcterms:modified xsi:type="dcterms:W3CDTF">2014-10-22T11:49:09Z</dcterms:modified>
</cp:coreProperties>
</file>