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S15" i="3"/>
  <c r="S16"/>
  <c r="S17"/>
  <c r="S18"/>
  <c r="S19"/>
  <c r="S20"/>
  <c r="S22"/>
  <c r="S23"/>
  <c r="S24"/>
  <c r="S25"/>
  <c r="S26"/>
  <c r="S27"/>
  <c r="S28"/>
  <c r="S14"/>
  <c r="T14"/>
  <c r="T15"/>
  <c r="T16"/>
  <c r="T17"/>
  <c r="T18"/>
  <c r="T19"/>
  <c r="T20"/>
  <c r="T22"/>
  <c r="T23"/>
  <c r="T24"/>
  <c r="T25"/>
  <c r="T26"/>
  <c r="T27"/>
  <c r="T28"/>
  <c r="P10"/>
  <c r="P11"/>
  <c r="P12"/>
  <c r="P13"/>
  <c r="P14"/>
  <c r="P15"/>
  <c r="P16"/>
  <c r="P17"/>
  <c r="P18"/>
  <c r="P19"/>
  <c r="P20"/>
  <c r="P21"/>
  <c r="Q21" s="1"/>
  <c r="R21" s="1"/>
  <c r="S21" s="1"/>
  <c r="T21" s="1"/>
  <c r="P22"/>
  <c r="P23"/>
  <c r="P24"/>
  <c r="P25"/>
  <c r="P26"/>
  <c r="P27"/>
  <c r="P28"/>
  <c r="P9"/>
  <c r="Q9" s="1"/>
  <c r="R9" s="1"/>
  <c r="S9" s="1"/>
  <c r="T9" s="1"/>
  <c r="Q10"/>
  <c r="R10" s="1"/>
  <c r="S10" s="1"/>
  <c r="T10" s="1"/>
  <c r="Q11"/>
  <c r="R11" s="1"/>
  <c r="S11" s="1"/>
  <c r="T11" s="1"/>
  <c r="Q12"/>
  <c r="R12" s="1"/>
  <c r="S12" s="1"/>
  <c r="T12" s="1"/>
  <c r="Q13"/>
  <c r="R13" s="1"/>
  <c r="S13" s="1"/>
  <c r="T13" s="1"/>
  <c r="Q14"/>
  <c r="R14" s="1"/>
  <c r="Q15"/>
  <c r="R15" s="1"/>
  <c r="Q16"/>
  <c r="R16" s="1"/>
  <c r="Q17"/>
  <c r="R17" s="1"/>
  <c r="Q18"/>
  <c r="R18" s="1"/>
  <c r="Q19"/>
  <c r="R19" s="1"/>
  <c r="Q20"/>
  <c r="R20" s="1"/>
  <c r="Q22"/>
  <c r="R22" s="1"/>
  <c r="Q23"/>
  <c r="R23" s="1"/>
  <c r="Q24"/>
  <c r="R24" s="1"/>
  <c r="Q25"/>
  <c r="R25" s="1"/>
  <c r="Q26"/>
  <c r="R26" s="1"/>
  <c r="Q27"/>
  <c r="R27" s="1"/>
  <c r="Q28"/>
  <c r="R28" s="1"/>
  <c r="U15" l="1"/>
  <c r="V15" s="1"/>
  <c r="D15" s="1"/>
  <c r="U16"/>
  <c r="V16" s="1"/>
  <c r="D16" s="1"/>
  <c r="U17"/>
  <c r="V17" s="1"/>
  <c r="D17" s="1"/>
  <c r="U18"/>
  <c r="V18" s="1"/>
  <c r="D18" s="1"/>
  <c r="U19"/>
  <c r="V19" s="1"/>
  <c r="D19" s="1"/>
  <c r="U20"/>
  <c r="V20" s="1"/>
  <c r="D20" s="1"/>
  <c r="U22"/>
  <c r="V22" s="1"/>
  <c r="D22" s="1"/>
  <c r="U23"/>
  <c r="V23" s="1"/>
  <c r="D23" s="1"/>
  <c r="U24"/>
  <c r="V24" s="1"/>
  <c r="D24" s="1"/>
  <c r="U25"/>
  <c r="V25" s="1"/>
  <c r="D25" s="1"/>
  <c r="U26"/>
  <c r="V26" s="1"/>
  <c r="D26" s="1"/>
  <c r="U27"/>
  <c r="V27" s="1"/>
  <c r="D27" s="1"/>
  <c r="U28"/>
  <c r="V28" s="1"/>
  <c r="D28" s="1"/>
  <c r="U14"/>
  <c r="V14" s="1"/>
  <c r="D14" s="1"/>
  <c r="C10"/>
  <c r="U10" s="1"/>
  <c r="C11"/>
  <c r="U11" s="1"/>
  <c r="C12"/>
  <c r="U12" s="1"/>
  <c r="C13"/>
  <c r="U13" s="1"/>
  <c r="C14"/>
  <c r="C15"/>
  <c r="C16"/>
  <c r="C17"/>
  <c r="C18"/>
  <c r="C19"/>
  <c r="C20"/>
  <c r="C21"/>
  <c r="U21" s="1"/>
  <c r="V21" s="1"/>
  <c r="D21" s="1"/>
  <c r="C22"/>
  <c r="C23"/>
  <c r="C24"/>
  <c r="C25"/>
  <c r="C26"/>
  <c r="C27"/>
  <c r="C28"/>
  <c r="C9"/>
  <c r="U9" s="1"/>
  <c r="B14"/>
  <c r="B16"/>
  <c r="B17"/>
  <c r="B18"/>
  <c r="B19"/>
  <c r="B20"/>
  <c r="B21"/>
  <c r="B23"/>
  <c r="B24"/>
  <c r="B25"/>
  <c r="B26"/>
  <c r="B27"/>
  <c r="B28"/>
  <c r="B15"/>
  <c r="B22"/>
  <c r="B10"/>
  <c r="B11"/>
  <c r="B12"/>
  <c r="B13"/>
  <c r="B9"/>
  <c r="V13" l="1"/>
  <c r="D13" s="1"/>
  <c r="V11"/>
  <c r="D11" s="1"/>
  <c r="V9"/>
  <c r="D9" s="1"/>
  <c r="V12"/>
  <c r="D12" s="1"/>
  <c r="V10"/>
  <c r="D10" s="1"/>
</calcChain>
</file>

<file path=xl/sharedStrings.xml><?xml version="1.0" encoding="utf-8"?>
<sst xmlns="http://schemas.openxmlformats.org/spreadsheetml/2006/main" count="39" uniqueCount="34">
  <si>
    <t>Efterfrågan per år</t>
  </si>
  <si>
    <t>Pris per styck</t>
  </si>
  <si>
    <t>Artikelnummer</t>
  </si>
  <si>
    <t>Maila stig-arne.mattsson@swipnet.se om det uppstår problem.</t>
  </si>
  <si>
    <t>Lagerstyrningsakademin</t>
  </si>
  <si>
    <t>Använd orderkvantitet</t>
  </si>
  <si>
    <t>Obligatoriska uppgifter</t>
  </si>
  <si>
    <t xml:space="preserve">© Stig-Arne Mattsson  </t>
  </si>
  <si>
    <t>Kolumn C:   Använda orderkvantiteter</t>
  </si>
  <si>
    <t xml:space="preserve"> </t>
  </si>
  <si>
    <t xml:space="preserve">                                   Analysera vilken bristkostnad en</t>
  </si>
  <si>
    <t xml:space="preserve">Lagerhållningsfaktor </t>
  </si>
  <si>
    <t>Beräkna bristkostnader -  Dataunderlag</t>
  </si>
  <si>
    <t>Beräkna bristkostnader  -  Resultat</t>
  </si>
  <si>
    <t>Bristkostnad</t>
  </si>
  <si>
    <t>Bristkostnad per styck</t>
  </si>
  <si>
    <t>Bristkostnad i procent av pris</t>
  </si>
  <si>
    <t xml:space="preserve">Kolumn B:   Uppskattad efterfrågan i styck per år. </t>
  </si>
  <si>
    <t>I blad 'Resultat' kan du registrera den servicenivå du vill beräkna bristkostnaden för samt lagerhållningsfaktorn, dvs lagerhållningskostnaden i procent av priset. Beräknade bristkostnader per styck och artikel samt bristkostnaden i procent av priset visas i kolumnerna B och D. Dessutom visas bristkostnaderna per styck för respektive artikel i ett stapeldiagram.</t>
  </si>
  <si>
    <t xml:space="preserve">                                   en viss fyllnadsgradsservice motsvarar</t>
  </si>
  <si>
    <t>Standardavvikelse per månad</t>
  </si>
  <si>
    <t>Ledtid i antal dagar</t>
  </si>
  <si>
    <t>Vald fyllnadsgradsservice</t>
  </si>
  <si>
    <t>Servicefunktionen</t>
  </si>
  <si>
    <t>Hjälp-funktion</t>
  </si>
  <si>
    <t>Säkerhets-faktor</t>
  </si>
  <si>
    <t>Bristsanno-likhet</t>
  </si>
  <si>
    <t>Kolumn D:   Standardavvikelsen för efterfrågevariationerna per månad</t>
  </si>
  <si>
    <t>Kolumn E:   Ledtid för återanskaffning i dagar</t>
  </si>
  <si>
    <t>Kolumn F:   Pris per styck</t>
  </si>
  <si>
    <t>En månad antas bestå av 20 arbetsdagar.</t>
  </si>
  <si>
    <t>I blad 'Data' registrerar du de datauppgifter som krävs för att utföra analysen. De uppgifter som finns där redan är endast exempel för att illustrera användningen av analysmetoden och kan tas bort.</t>
  </si>
  <si>
    <t>En vald servicenivå motsvaras alltid av en viss bristkostnad per styck. Avsikten med "Analysera vilken bristkostnad en viss fyllnadsgradsservice motsvarar" är att studera vilken bristkostnad per styck som en vald servicenivå motsvarar som  underlag för att värdera den valda servicenivån. Med det servicenivåbegrepp som används här, dvs fyllnadsgradsservice eller Serv2, definieras servicenivå som den andel av den totala efterfrågan under en period som kan levereras direkt från lager.  Brist antas inte leda tillförlorad försäljning.</t>
  </si>
  <si>
    <t>Nedan beskrivs hur du kan använda analysmetoden på ett stickprov på upp till 20 artiklar. Mer detaljerade beskrivningar om fyllnadsgradsservice och bristkostnader finns i Handbok i materialstyrning, avsnitt E27, som kan laddas ner på den här hemsidan.</t>
  </si>
</sst>
</file>

<file path=xl/styles.xml><?xml version="1.0" encoding="utf-8"?>
<styleSheet xmlns="http://schemas.openxmlformats.org/spreadsheetml/2006/main">
  <numFmts count="5">
    <numFmt numFmtId="164" formatCode="0.0"/>
    <numFmt numFmtId="165" formatCode="0.00000"/>
    <numFmt numFmtId="166" formatCode="0.0%"/>
    <numFmt numFmtId="167" formatCode="#,##0.0000"/>
    <numFmt numFmtId="168" formatCode="0.000"/>
  </numFmts>
  <fonts count="8">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0"/>
      <name val="Arial"/>
      <family val="2"/>
    </font>
    <font>
      <sz val="11"/>
      <name val="Arial"/>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6" fillId="0" borderId="0"/>
  </cellStyleXfs>
  <cellXfs count="34">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3" borderId="0" xfId="0" applyFill="1" applyAlignment="1"/>
    <xf numFmtId="0" fontId="0" fillId="4" borderId="0" xfId="0" applyFill="1" applyAlignment="1">
      <alignment wrapText="1"/>
    </xf>
    <xf numFmtId="0" fontId="0" fillId="4" borderId="0" xfId="0" applyFill="1"/>
    <xf numFmtId="0" fontId="5" fillId="0" borderId="0" xfId="0" applyFont="1"/>
    <xf numFmtId="1" fontId="0" fillId="0" borderId="0" xfId="0" applyNumberFormat="1"/>
    <xf numFmtId="0" fontId="3" fillId="0" borderId="0" xfId="0" applyFont="1" applyFill="1"/>
    <xf numFmtId="164" fontId="6" fillId="0" borderId="0" xfId="1" applyNumberFormat="1"/>
    <xf numFmtId="165" fontId="6" fillId="0" borderId="0" xfId="1" applyNumberFormat="1"/>
    <xf numFmtId="0" fontId="6" fillId="0" borderId="0" xfId="1"/>
    <xf numFmtId="2" fontId="6" fillId="0" borderId="0" xfId="1" applyNumberFormat="1"/>
    <xf numFmtId="0" fontId="0" fillId="0" borderId="0" xfId="0" applyAlignment="1"/>
    <xf numFmtId="166" fontId="0" fillId="0" borderId="0" xfId="0" applyNumberFormat="1" applyFill="1" applyAlignment="1"/>
    <xf numFmtId="1" fontId="6" fillId="0" borderId="0" xfId="1" applyNumberFormat="1"/>
    <xf numFmtId="1" fontId="0" fillId="0" borderId="0" xfId="0" applyNumberFormat="1" applyFill="1"/>
    <xf numFmtId="3" fontId="0" fillId="0" borderId="0" xfId="0" applyNumberFormat="1"/>
    <xf numFmtId="0" fontId="7" fillId="0" borderId="0" xfId="0" applyFont="1" applyFill="1"/>
    <xf numFmtId="164" fontId="0" fillId="0" borderId="0" xfId="0" applyNumberFormat="1" applyFill="1"/>
    <xf numFmtId="1" fontId="0" fillId="4" borderId="0" xfId="0" applyNumberFormat="1" applyFill="1"/>
    <xf numFmtId="166" fontId="0" fillId="3" borderId="0" xfId="0" applyNumberFormat="1" applyFill="1" applyAlignment="1">
      <alignment wrapText="1"/>
    </xf>
    <xf numFmtId="0" fontId="0" fillId="0" borderId="0" xfId="0" applyFill="1" applyAlignment="1">
      <alignment wrapText="1"/>
    </xf>
    <xf numFmtId="166" fontId="0" fillId="0" borderId="0" xfId="0" applyNumberFormat="1" applyFill="1" applyAlignment="1">
      <alignment wrapText="1"/>
    </xf>
    <xf numFmtId="167" fontId="0" fillId="0" borderId="0" xfId="0" applyNumberFormat="1"/>
    <xf numFmtId="2" fontId="0" fillId="0" borderId="0" xfId="0" applyNumberFormat="1" applyFill="1" applyAlignment="1">
      <alignment wrapText="1"/>
    </xf>
    <xf numFmtId="168" fontId="6" fillId="0" borderId="0" xfId="1" applyNumberFormat="1"/>
    <xf numFmtId="0" fontId="0" fillId="0" borderId="0" xfId="0" applyAlignment="1">
      <alignment horizontal="left"/>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barChart>
        <c:barDir val="bar"/>
        <c:grouping val="clustered"/>
        <c:ser>
          <c:idx val="0"/>
          <c:order val="0"/>
          <c:val>
            <c:numRef>
              <c:f>Resultat!$B$9:$B$28</c:f>
              <c:numCache>
                <c:formatCode>0</c:formatCode>
                <c:ptCount val="20"/>
                <c:pt idx="0">
                  <c:v>10.664462394383539</c:v>
                </c:pt>
                <c:pt idx="1">
                  <c:v>146.03673214764751</c:v>
                </c:pt>
                <c:pt idx="2">
                  <c:v>18.042859201322674</c:v>
                </c:pt>
                <c:pt idx="3">
                  <c:v>67.205475792613782</c:v>
                </c:pt>
                <c:pt idx="4">
                  <c:v>314.76665956287314</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axId val="49577344"/>
        <c:axId val="50545408"/>
      </c:barChart>
      <c:catAx>
        <c:axId val="49577344"/>
        <c:scaling>
          <c:orientation val="minMax"/>
        </c:scaling>
        <c:axPos val="l"/>
        <c:title>
          <c:tx>
            <c:rich>
              <a:bodyPr rot="-5400000" vert="horz"/>
              <a:lstStyle/>
              <a:p>
                <a:pPr>
                  <a:defRPr sz="1050" b="0"/>
                </a:pPr>
                <a:r>
                  <a:rPr lang="sv-SE" sz="1050" b="0"/>
                  <a:t>Artikel</a:t>
                </a:r>
              </a:p>
            </c:rich>
          </c:tx>
        </c:title>
        <c:tickLblPos val="nextTo"/>
        <c:crossAx val="50545408"/>
        <c:crosses val="autoZero"/>
        <c:auto val="1"/>
        <c:lblAlgn val="ctr"/>
        <c:lblOffset val="100"/>
      </c:catAx>
      <c:valAx>
        <c:axId val="50545408"/>
        <c:scaling>
          <c:orientation val="minMax"/>
        </c:scaling>
        <c:axPos val="b"/>
        <c:majorGridlines/>
        <c:title>
          <c:tx>
            <c:rich>
              <a:bodyPr/>
              <a:lstStyle/>
              <a:p>
                <a:pPr>
                  <a:defRPr sz="1050" b="0"/>
                </a:pPr>
                <a:r>
                  <a:rPr lang="sv-SE" sz="1050" b="0"/>
                  <a:t>Bristkostnad</a:t>
                </a:r>
                <a:r>
                  <a:rPr lang="sv-SE" sz="1050" b="0" baseline="0"/>
                  <a:t> per styck</a:t>
                </a:r>
                <a:endParaRPr lang="sv-SE" sz="1050" b="0"/>
              </a:p>
            </c:rich>
          </c:tx>
        </c:title>
        <c:numFmt formatCode="0" sourceLinked="1"/>
        <c:tickLblPos val="nextTo"/>
        <c:crossAx val="4957734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542925</xdr:colOff>
      <xdr:row>8</xdr:row>
      <xdr:rowOff>28575</xdr:rowOff>
    </xdr:from>
    <xdr:to>
      <xdr:col>12</xdr:col>
      <xdr:colOff>0</xdr:colOff>
      <xdr:row>22</xdr:row>
      <xdr:rowOff>104775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F26"/>
  <sheetViews>
    <sheetView showGridLines="0" tabSelected="1" workbookViewId="0">
      <selection activeCell="B11" sqref="B11"/>
    </sheetView>
  </sheetViews>
  <sheetFormatPr defaultRowHeight="15"/>
  <cols>
    <col min="1" max="1" width="4.5703125" customWidth="1"/>
    <col min="2" max="2" width="87.7109375" customWidth="1"/>
  </cols>
  <sheetData>
    <row r="3" spans="2:6" ht="26.25">
      <c r="B3" s="1" t="s">
        <v>10</v>
      </c>
    </row>
    <row r="4" spans="2:6" ht="26.25">
      <c r="B4" s="1" t="s">
        <v>19</v>
      </c>
    </row>
    <row r="5" spans="2:6" ht="18.75">
      <c r="B5" s="7" t="s">
        <v>4</v>
      </c>
    </row>
    <row r="6" spans="2:6" ht="18.75">
      <c r="B6" s="7"/>
    </row>
    <row r="8" spans="2:6" ht="110.25">
      <c r="B8" s="6" t="s">
        <v>32</v>
      </c>
    </row>
    <row r="9" spans="2:6">
      <c r="B9" s="19"/>
    </row>
    <row r="10" spans="2:6" ht="45">
      <c r="B10" s="5" t="s">
        <v>33</v>
      </c>
    </row>
    <row r="11" spans="2:6">
      <c r="B11" s="5"/>
    </row>
    <row r="12" spans="2:6" ht="45">
      <c r="B12" s="5" t="s">
        <v>31</v>
      </c>
    </row>
    <row r="13" spans="2:6">
      <c r="B13" s="5"/>
    </row>
    <row r="14" spans="2:6">
      <c r="B14" s="5" t="s">
        <v>17</v>
      </c>
      <c r="F14" t="s">
        <v>9</v>
      </c>
    </row>
    <row r="15" spans="2:6">
      <c r="B15" s="5" t="s">
        <v>8</v>
      </c>
    </row>
    <row r="16" spans="2:6" s="33" customFormat="1">
      <c r="B16" s="33" t="s">
        <v>27</v>
      </c>
    </row>
    <row r="17" spans="2:2">
      <c r="B17" s="5" t="s">
        <v>28</v>
      </c>
    </row>
    <row r="18" spans="2:2">
      <c r="B18" s="5" t="s">
        <v>29</v>
      </c>
    </row>
    <row r="19" spans="2:2">
      <c r="B19" s="5"/>
    </row>
    <row r="20" spans="2:2">
      <c r="B20" s="5" t="s">
        <v>30</v>
      </c>
    </row>
    <row r="22" spans="2:2" ht="60">
      <c r="B22" s="5" t="s">
        <v>18</v>
      </c>
    </row>
    <row r="24" spans="2:2">
      <c r="B24" s="5" t="s">
        <v>3</v>
      </c>
    </row>
    <row r="26" spans="2:2">
      <c r="B26" s="12" t="s">
        <v>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I206"/>
  <sheetViews>
    <sheetView workbookViewId="0">
      <selection activeCell="B22" sqref="B22"/>
    </sheetView>
  </sheetViews>
  <sheetFormatPr defaultRowHeight="15"/>
  <cols>
    <col min="1" max="1" width="15.5703125" customWidth="1"/>
    <col min="2" max="2" width="11.42578125" customWidth="1"/>
    <col min="3" max="3" width="14.140625" customWidth="1"/>
    <col min="4" max="4" width="17.28515625" customWidth="1"/>
    <col min="5" max="5" width="12.5703125" customWidth="1"/>
    <col min="6" max="6" width="11.28515625" customWidth="1"/>
    <col min="7" max="7" width="18.140625" customWidth="1"/>
    <col min="8" max="8" width="11" customWidth="1"/>
    <col min="9" max="9" width="12.5703125" customWidth="1"/>
  </cols>
  <sheetData>
    <row r="2" spans="1:9" ht="15.75">
      <c r="A2" s="2" t="s">
        <v>12</v>
      </c>
      <c r="B2" s="3"/>
      <c r="C2" s="3"/>
      <c r="D2" s="3"/>
      <c r="E2" s="3"/>
      <c r="F2" s="8"/>
      <c r="G2" s="11" t="s">
        <v>6</v>
      </c>
      <c r="H2" s="11"/>
      <c r="I2" s="8"/>
    </row>
    <row r="5" spans="1:9" ht="30">
      <c r="A5" s="4" t="s">
        <v>2</v>
      </c>
      <c r="B5" s="10" t="s">
        <v>0</v>
      </c>
      <c r="C5" s="10" t="s">
        <v>5</v>
      </c>
      <c r="D5" s="10" t="s">
        <v>20</v>
      </c>
      <c r="E5" s="10" t="s">
        <v>21</v>
      </c>
      <c r="F5" s="10" t="s">
        <v>1</v>
      </c>
      <c r="G5" s="28"/>
      <c r="H5" s="28"/>
    </row>
    <row r="6" spans="1:9">
      <c r="G6" s="8"/>
      <c r="H6" s="8"/>
    </row>
    <row r="7" spans="1:9">
      <c r="A7">
        <v>1</v>
      </c>
      <c r="B7" s="13">
        <v>5000</v>
      </c>
      <c r="C7" s="13">
        <v>300</v>
      </c>
      <c r="D7" s="13">
        <v>200</v>
      </c>
      <c r="E7" s="13">
        <v>5</v>
      </c>
      <c r="F7" s="13">
        <v>150</v>
      </c>
      <c r="G7" s="22"/>
      <c r="H7" s="22"/>
    </row>
    <row r="8" spans="1:9">
      <c r="A8">
        <v>2</v>
      </c>
      <c r="B8" s="13">
        <v>240</v>
      </c>
      <c r="C8" s="13">
        <v>20</v>
      </c>
      <c r="D8" s="13">
        <v>85</v>
      </c>
      <c r="E8" s="13">
        <v>10</v>
      </c>
      <c r="F8" s="13">
        <v>230</v>
      </c>
      <c r="G8" s="22"/>
      <c r="H8" s="22"/>
    </row>
    <row r="9" spans="1:9">
      <c r="A9">
        <v>3</v>
      </c>
      <c r="B9" s="13">
        <v>1200</v>
      </c>
      <c r="C9" s="13">
        <v>150</v>
      </c>
      <c r="D9" s="13">
        <v>74</v>
      </c>
      <c r="E9" s="13">
        <v>21</v>
      </c>
      <c r="F9" s="13">
        <v>87</v>
      </c>
      <c r="G9" s="22"/>
      <c r="H9" s="22"/>
    </row>
    <row r="10" spans="1:9">
      <c r="A10">
        <v>4</v>
      </c>
      <c r="B10" s="13">
        <v>200</v>
      </c>
      <c r="C10" s="13">
        <v>10</v>
      </c>
      <c r="D10" s="13">
        <v>68</v>
      </c>
      <c r="E10" s="13">
        <v>14</v>
      </c>
      <c r="F10" s="13">
        <v>100</v>
      </c>
      <c r="G10" s="22"/>
      <c r="H10" s="22"/>
    </row>
    <row r="11" spans="1:9">
      <c r="A11">
        <v>5</v>
      </c>
      <c r="B11" s="13">
        <v>75</v>
      </c>
      <c r="C11" s="13">
        <v>5</v>
      </c>
      <c r="D11" s="13">
        <v>5</v>
      </c>
      <c r="E11" s="13">
        <v>7</v>
      </c>
      <c r="F11" s="13">
        <v>2500</v>
      </c>
      <c r="G11" s="22"/>
      <c r="H11" s="22"/>
    </row>
    <row r="12" spans="1:9">
      <c r="A12">
        <v>6</v>
      </c>
      <c r="B12" s="13"/>
      <c r="C12" s="13"/>
      <c r="D12" s="13"/>
      <c r="E12" s="13"/>
      <c r="F12" s="13"/>
      <c r="G12" s="13"/>
      <c r="H12" s="13"/>
    </row>
    <row r="13" spans="1:9">
      <c r="A13">
        <v>7</v>
      </c>
      <c r="B13" s="13"/>
      <c r="C13" s="13"/>
      <c r="D13" s="13"/>
      <c r="E13" s="13"/>
      <c r="F13" s="13"/>
      <c r="G13" s="13"/>
      <c r="H13" s="13"/>
    </row>
    <row r="14" spans="1:9">
      <c r="A14">
        <v>8</v>
      </c>
      <c r="B14" s="13"/>
      <c r="C14" s="13"/>
      <c r="D14" s="13"/>
      <c r="E14" s="13"/>
      <c r="F14" s="13"/>
      <c r="G14" s="13"/>
      <c r="H14" s="13"/>
    </row>
    <row r="15" spans="1:9">
      <c r="A15">
        <v>9</v>
      </c>
      <c r="B15" s="13"/>
      <c r="C15" s="13"/>
      <c r="D15" s="13"/>
      <c r="E15" s="13"/>
      <c r="F15" s="13"/>
      <c r="G15" s="13"/>
      <c r="H15" s="13"/>
    </row>
    <row r="16" spans="1:9">
      <c r="A16">
        <v>10</v>
      </c>
      <c r="B16" s="13"/>
      <c r="C16" s="13"/>
      <c r="D16" s="13"/>
      <c r="E16" s="13"/>
      <c r="F16" s="13"/>
      <c r="G16" s="13"/>
      <c r="H16" s="13"/>
    </row>
    <row r="17" spans="1:8">
      <c r="A17">
        <v>11</v>
      </c>
      <c r="B17" s="13"/>
      <c r="C17" s="13"/>
      <c r="D17" s="13"/>
      <c r="E17" s="13"/>
      <c r="F17" s="13"/>
      <c r="G17" s="13"/>
      <c r="H17" s="13"/>
    </row>
    <row r="18" spans="1:8">
      <c r="A18">
        <v>12</v>
      </c>
      <c r="B18" s="13"/>
      <c r="C18" s="13"/>
      <c r="D18" s="13"/>
      <c r="E18" s="13"/>
      <c r="F18" s="13"/>
      <c r="G18" s="13"/>
      <c r="H18" s="13"/>
    </row>
    <row r="19" spans="1:8">
      <c r="A19">
        <v>13</v>
      </c>
      <c r="B19" s="13"/>
      <c r="C19" s="13"/>
      <c r="D19" s="13"/>
      <c r="E19" s="13"/>
      <c r="F19" s="13"/>
      <c r="G19" s="13"/>
      <c r="H19" s="13"/>
    </row>
    <row r="20" spans="1:8">
      <c r="A20">
        <v>14</v>
      </c>
      <c r="B20" s="13"/>
      <c r="C20" s="13"/>
      <c r="D20" s="13"/>
      <c r="E20" s="13"/>
      <c r="F20" s="13"/>
      <c r="G20" s="13"/>
      <c r="H20" s="13"/>
    </row>
    <row r="21" spans="1:8">
      <c r="A21">
        <v>15</v>
      </c>
      <c r="B21" s="13"/>
      <c r="C21" s="13"/>
      <c r="D21" s="13"/>
      <c r="E21" s="13"/>
      <c r="F21" s="13"/>
      <c r="G21" s="13"/>
      <c r="H21" s="13"/>
    </row>
    <row r="22" spans="1:8">
      <c r="A22">
        <v>16</v>
      </c>
      <c r="B22" s="13"/>
      <c r="C22" s="13"/>
      <c r="D22" s="13"/>
      <c r="E22" s="13"/>
      <c r="F22" s="13"/>
      <c r="G22" s="13"/>
      <c r="H22" s="13"/>
    </row>
    <row r="23" spans="1:8">
      <c r="A23">
        <v>17</v>
      </c>
      <c r="B23" s="13"/>
      <c r="C23" s="13"/>
      <c r="D23" s="13"/>
      <c r="E23" s="13"/>
      <c r="F23" s="13"/>
      <c r="G23" s="13"/>
      <c r="H23" s="13"/>
    </row>
    <row r="24" spans="1:8">
      <c r="A24">
        <v>18</v>
      </c>
      <c r="B24" s="13"/>
      <c r="C24" s="13"/>
      <c r="D24" s="13"/>
      <c r="E24" s="13"/>
      <c r="F24" s="13"/>
      <c r="G24" s="13"/>
      <c r="H24" s="13"/>
    </row>
    <row r="25" spans="1:8">
      <c r="A25">
        <v>19</v>
      </c>
      <c r="B25" s="13"/>
      <c r="C25" s="13"/>
      <c r="D25" s="13"/>
      <c r="E25" s="13"/>
      <c r="F25" s="13"/>
      <c r="G25" s="13"/>
      <c r="H25" s="13"/>
    </row>
    <row r="26" spans="1:8">
      <c r="A26">
        <v>20</v>
      </c>
      <c r="B26" s="13"/>
      <c r="C26" s="13"/>
      <c r="D26" s="13"/>
      <c r="E26" s="13"/>
      <c r="F26" s="13"/>
      <c r="G26" s="13"/>
      <c r="H26" s="13"/>
    </row>
    <row r="27" spans="1:8">
      <c r="B27" s="13"/>
      <c r="C27" s="13"/>
      <c r="D27" s="13"/>
      <c r="E27" s="13"/>
      <c r="F27" s="13"/>
      <c r="G27" s="13"/>
      <c r="H27" s="13"/>
    </row>
    <row r="28" spans="1:8">
      <c r="B28" s="13"/>
      <c r="C28" s="13"/>
      <c r="D28" s="13"/>
      <c r="E28" s="13"/>
      <c r="F28" s="13"/>
      <c r="G28" s="13"/>
      <c r="H28" s="13"/>
    </row>
    <row r="29" spans="1:8">
      <c r="B29" s="13"/>
      <c r="C29" s="13"/>
      <c r="D29" s="13"/>
      <c r="E29" s="13"/>
      <c r="F29" s="13"/>
      <c r="G29" s="13"/>
      <c r="H29" s="13"/>
    </row>
    <row r="30" spans="1:8">
      <c r="B30" s="13"/>
      <c r="C30" s="13"/>
      <c r="D30" s="13"/>
      <c r="E30" s="13"/>
      <c r="F30" s="13"/>
      <c r="G30" s="13"/>
      <c r="H30" s="13"/>
    </row>
    <row r="31" spans="1:8">
      <c r="B31" s="13"/>
      <c r="C31" s="13"/>
      <c r="D31" s="13"/>
      <c r="E31" s="13"/>
      <c r="F31" s="13"/>
      <c r="G31" s="13"/>
      <c r="H31" s="13"/>
    </row>
    <row r="32" spans="1:8">
      <c r="B32" s="13"/>
      <c r="C32" s="13"/>
      <c r="D32" s="13"/>
      <c r="E32" s="13"/>
      <c r="F32" s="13"/>
      <c r="G32" s="13"/>
      <c r="H32" s="13"/>
    </row>
    <row r="33" spans="2:8">
      <c r="B33" s="13"/>
      <c r="C33" s="13"/>
      <c r="D33" s="13"/>
      <c r="E33" s="13"/>
      <c r="F33" s="13"/>
      <c r="G33" s="13"/>
      <c r="H33" s="13"/>
    </row>
    <row r="34" spans="2:8">
      <c r="B34" s="13"/>
      <c r="C34" s="13"/>
      <c r="D34" s="13"/>
      <c r="E34" s="13"/>
      <c r="F34" s="13"/>
      <c r="G34" s="13"/>
      <c r="H34" s="13"/>
    </row>
    <row r="35" spans="2:8">
      <c r="B35" s="13"/>
      <c r="C35" s="13"/>
      <c r="D35" s="13"/>
      <c r="E35" s="13"/>
      <c r="F35" s="13"/>
      <c r="G35" s="13"/>
      <c r="H35" s="13"/>
    </row>
    <row r="36" spans="2:8">
      <c r="B36" s="13"/>
      <c r="C36" s="13"/>
      <c r="D36" s="13"/>
      <c r="E36" s="13"/>
      <c r="F36" s="13"/>
      <c r="G36" s="13"/>
      <c r="H36" s="13"/>
    </row>
    <row r="37" spans="2:8">
      <c r="B37" s="13"/>
      <c r="C37" s="13"/>
      <c r="D37" s="13"/>
      <c r="E37" s="13"/>
      <c r="F37" s="13"/>
      <c r="G37" s="13"/>
      <c r="H37" s="13"/>
    </row>
    <row r="38" spans="2:8">
      <c r="B38" s="13"/>
      <c r="C38" s="13"/>
      <c r="D38" s="13"/>
      <c r="E38" s="13"/>
      <c r="F38" s="13"/>
      <c r="G38" s="13"/>
      <c r="H38" s="13"/>
    </row>
    <row r="39" spans="2:8">
      <c r="B39" s="13"/>
      <c r="C39" s="13"/>
      <c r="D39" s="13"/>
      <c r="E39" s="13"/>
      <c r="F39" s="13"/>
      <c r="G39" s="13"/>
      <c r="H39" s="13"/>
    </row>
    <row r="40" spans="2:8">
      <c r="B40" s="13"/>
      <c r="C40" s="13"/>
      <c r="D40" s="13"/>
      <c r="E40" s="13"/>
      <c r="F40" s="13"/>
      <c r="G40" s="13"/>
      <c r="H40" s="13"/>
    </row>
    <row r="41" spans="2:8">
      <c r="B41" s="13"/>
      <c r="C41" s="13"/>
      <c r="D41" s="13"/>
      <c r="E41" s="13"/>
      <c r="F41" s="13"/>
      <c r="G41" s="13"/>
      <c r="H41" s="13"/>
    </row>
    <row r="42" spans="2:8">
      <c r="B42" s="13"/>
      <c r="C42" s="13"/>
      <c r="D42" s="13"/>
      <c r="E42" s="13"/>
      <c r="F42" s="13"/>
      <c r="G42" s="13"/>
      <c r="H42" s="13"/>
    </row>
    <row r="43" spans="2:8">
      <c r="B43" s="13"/>
      <c r="C43" s="13"/>
      <c r="D43" s="13"/>
      <c r="E43" s="13"/>
      <c r="F43" s="13"/>
      <c r="G43" s="13"/>
      <c r="H43" s="13"/>
    </row>
    <row r="44" spans="2:8">
      <c r="B44" s="13"/>
      <c r="C44" s="13"/>
      <c r="D44" s="13"/>
      <c r="E44" s="13"/>
      <c r="F44" s="13"/>
      <c r="G44" s="13"/>
      <c r="H44" s="13"/>
    </row>
    <row r="45" spans="2:8">
      <c r="B45" s="13"/>
      <c r="C45" s="13"/>
      <c r="D45" s="13"/>
      <c r="E45" s="13"/>
      <c r="F45" s="13"/>
      <c r="G45" s="13"/>
      <c r="H45" s="13"/>
    </row>
    <row r="46" spans="2:8">
      <c r="B46" s="13"/>
      <c r="C46" s="13"/>
      <c r="D46" s="13"/>
      <c r="E46" s="13"/>
      <c r="F46" s="13"/>
      <c r="G46" s="13"/>
      <c r="H46" s="13"/>
    </row>
    <row r="47" spans="2:8">
      <c r="B47" s="13"/>
      <c r="C47" s="13"/>
      <c r="D47" s="13"/>
      <c r="E47" s="13"/>
      <c r="F47" s="13"/>
      <c r="G47" s="13"/>
      <c r="H47" s="13"/>
    </row>
    <row r="48" spans="2:8">
      <c r="B48" s="13"/>
      <c r="C48" s="13"/>
      <c r="D48" s="13"/>
      <c r="E48" s="13"/>
      <c r="F48" s="13"/>
      <c r="G48" s="13"/>
      <c r="H48" s="13"/>
    </row>
    <row r="49" spans="2:8">
      <c r="B49" s="13"/>
      <c r="C49" s="13"/>
      <c r="D49" s="13"/>
      <c r="E49" s="13"/>
      <c r="F49" s="13"/>
      <c r="G49" s="13"/>
      <c r="H49" s="13"/>
    </row>
    <row r="50" spans="2:8">
      <c r="B50" s="13"/>
      <c r="C50" s="13"/>
      <c r="D50" s="13"/>
      <c r="E50" s="13"/>
      <c r="F50" s="13"/>
      <c r="G50" s="13"/>
      <c r="H50" s="13"/>
    </row>
    <row r="51" spans="2:8">
      <c r="B51" s="13"/>
      <c r="C51" s="13"/>
      <c r="D51" s="13"/>
      <c r="E51" s="13"/>
      <c r="F51" s="13"/>
      <c r="G51" s="13"/>
      <c r="H51" s="13"/>
    </row>
    <row r="52" spans="2:8">
      <c r="B52" s="13"/>
      <c r="C52" s="13"/>
      <c r="D52" s="13"/>
      <c r="E52" s="13"/>
      <c r="F52" s="13"/>
      <c r="G52" s="13"/>
      <c r="H52" s="13"/>
    </row>
    <row r="53" spans="2:8">
      <c r="B53" s="13"/>
      <c r="C53" s="13"/>
      <c r="D53" s="13"/>
      <c r="E53" s="13"/>
      <c r="F53" s="13"/>
      <c r="G53" s="13"/>
      <c r="H53" s="13"/>
    </row>
    <row r="54" spans="2:8">
      <c r="B54" s="13"/>
      <c r="C54" s="13"/>
      <c r="D54" s="13"/>
      <c r="E54" s="13"/>
      <c r="F54" s="13"/>
      <c r="G54" s="13"/>
      <c r="H54" s="13"/>
    </row>
    <row r="55" spans="2:8">
      <c r="B55" s="13"/>
      <c r="C55" s="13"/>
      <c r="D55" s="13"/>
      <c r="E55" s="13"/>
      <c r="F55" s="13"/>
      <c r="G55" s="13"/>
      <c r="H55" s="13"/>
    </row>
    <row r="56" spans="2:8">
      <c r="B56" s="13"/>
      <c r="C56" s="13"/>
      <c r="D56" s="13"/>
      <c r="E56" s="13"/>
      <c r="F56" s="13"/>
      <c r="G56" s="13"/>
      <c r="H56" s="13"/>
    </row>
    <row r="57" spans="2:8">
      <c r="B57" s="13"/>
      <c r="C57" s="13"/>
      <c r="D57" s="13"/>
      <c r="E57" s="13"/>
      <c r="F57" s="13"/>
      <c r="G57" s="13"/>
      <c r="H57" s="13"/>
    </row>
    <row r="58" spans="2:8">
      <c r="B58" s="13"/>
      <c r="C58" s="13"/>
      <c r="D58" s="13"/>
      <c r="E58" s="13"/>
      <c r="F58" s="13"/>
      <c r="G58" s="13"/>
      <c r="H58" s="13"/>
    </row>
    <row r="59" spans="2:8">
      <c r="B59" s="13"/>
      <c r="C59" s="13"/>
      <c r="D59" s="13"/>
      <c r="E59" s="13"/>
      <c r="F59" s="13"/>
      <c r="G59" s="13"/>
      <c r="H59" s="13"/>
    </row>
    <row r="60" spans="2:8">
      <c r="B60" s="13"/>
      <c r="C60" s="13"/>
      <c r="D60" s="13"/>
      <c r="E60" s="13"/>
      <c r="F60" s="13"/>
      <c r="G60" s="13"/>
      <c r="H60" s="13"/>
    </row>
    <row r="61" spans="2:8">
      <c r="B61" s="13"/>
      <c r="C61" s="13"/>
      <c r="D61" s="13"/>
      <c r="E61" s="13"/>
      <c r="F61" s="13"/>
      <c r="G61" s="13"/>
      <c r="H61" s="13"/>
    </row>
    <row r="62" spans="2:8">
      <c r="B62" s="13"/>
      <c r="C62" s="13"/>
      <c r="D62" s="13"/>
      <c r="E62" s="13"/>
      <c r="F62" s="13"/>
      <c r="G62" s="13"/>
      <c r="H62" s="13"/>
    </row>
    <row r="63" spans="2:8">
      <c r="B63" s="13"/>
      <c r="C63" s="13"/>
      <c r="D63" s="13"/>
      <c r="E63" s="13"/>
      <c r="F63" s="13"/>
      <c r="G63" s="13"/>
      <c r="H63" s="13"/>
    </row>
    <row r="64" spans="2:8">
      <c r="B64" s="13"/>
      <c r="C64" s="13"/>
      <c r="D64" s="13"/>
      <c r="E64" s="13"/>
      <c r="F64" s="13"/>
      <c r="G64" s="13"/>
      <c r="H64" s="13"/>
    </row>
    <row r="65" spans="2:8">
      <c r="B65" s="13"/>
      <c r="C65" s="13"/>
      <c r="D65" s="13"/>
      <c r="E65" s="13"/>
      <c r="F65" s="13"/>
      <c r="G65" s="13"/>
      <c r="H65" s="13"/>
    </row>
    <row r="66" spans="2:8">
      <c r="B66" s="13"/>
      <c r="C66" s="13"/>
      <c r="D66" s="13"/>
      <c r="E66" s="13"/>
      <c r="F66" s="13"/>
      <c r="G66" s="13"/>
      <c r="H66" s="13"/>
    </row>
    <row r="67" spans="2:8">
      <c r="B67" s="13"/>
      <c r="C67" s="13"/>
      <c r="D67" s="13"/>
      <c r="E67" s="13"/>
      <c r="F67" s="13"/>
      <c r="G67" s="13"/>
      <c r="H67" s="13"/>
    </row>
    <row r="68" spans="2:8">
      <c r="B68" s="13"/>
      <c r="C68" s="13"/>
      <c r="D68" s="13"/>
      <c r="E68" s="13"/>
      <c r="F68" s="13"/>
      <c r="G68" s="13"/>
      <c r="H68" s="13"/>
    </row>
    <row r="69" spans="2:8">
      <c r="B69" s="13"/>
      <c r="C69" s="13"/>
      <c r="D69" s="13"/>
      <c r="E69" s="13"/>
      <c r="F69" s="13"/>
      <c r="G69" s="13"/>
      <c r="H69" s="13"/>
    </row>
    <row r="70" spans="2:8">
      <c r="B70" s="13"/>
      <c r="C70" s="13"/>
      <c r="D70" s="13"/>
      <c r="E70" s="13"/>
      <c r="F70" s="13"/>
      <c r="G70" s="13"/>
      <c r="H70" s="13"/>
    </row>
    <row r="71" spans="2:8">
      <c r="B71" s="13"/>
      <c r="C71" s="13"/>
      <c r="D71" s="13"/>
      <c r="E71" s="13"/>
      <c r="F71" s="13"/>
      <c r="G71" s="13"/>
      <c r="H71" s="13"/>
    </row>
    <row r="72" spans="2:8">
      <c r="B72" s="13"/>
      <c r="C72" s="13"/>
      <c r="D72" s="13"/>
      <c r="E72" s="13"/>
      <c r="F72" s="13"/>
      <c r="G72" s="13"/>
      <c r="H72" s="13"/>
    </row>
    <row r="73" spans="2:8">
      <c r="B73" s="13"/>
      <c r="C73" s="13"/>
      <c r="D73" s="13"/>
      <c r="E73" s="13"/>
      <c r="F73" s="13"/>
      <c r="G73" s="13"/>
      <c r="H73" s="13"/>
    </row>
    <row r="74" spans="2:8">
      <c r="B74" s="13"/>
      <c r="C74" s="13"/>
      <c r="D74" s="13"/>
      <c r="E74" s="13"/>
      <c r="F74" s="13"/>
      <c r="G74" s="13"/>
      <c r="H74" s="13"/>
    </row>
    <row r="75" spans="2:8">
      <c r="B75" s="13"/>
      <c r="C75" s="13"/>
      <c r="D75" s="13"/>
      <c r="E75" s="13"/>
      <c r="F75" s="13"/>
      <c r="G75" s="13"/>
      <c r="H75" s="13"/>
    </row>
    <row r="76" spans="2:8">
      <c r="B76" s="13"/>
      <c r="C76" s="13"/>
      <c r="D76" s="13"/>
      <c r="E76" s="13"/>
      <c r="F76" s="13"/>
      <c r="G76" s="13"/>
      <c r="H76" s="13"/>
    </row>
    <row r="77" spans="2:8">
      <c r="B77" s="13"/>
      <c r="C77" s="13"/>
      <c r="D77" s="13"/>
      <c r="E77" s="13"/>
      <c r="F77" s="13"/>
      <c r="G77" s="13"/>
      <c r="H77" s="13"/>
    </row>
    <row r="78" spans="2:8">
      <c r="B78" s="13"/>
      <c r="C78" s="13"/>
      <c r="D78" s="13"/>
      <c r="E78" s="13"/>
      <c r="F78" s="13"/>
      <c r="G78" s="13"/>
      <c r="H78" s="13"/>
    </row>
    <row r="79" spans="2:8">
      <c r="B79" s="13"/>
      <c r="C79" s="13"/>
      <c r="D79" s="13"/>
      <c r="E79" s="13"/>
      <c r="F79" s="13"/>
      <c r="G79" s="13"/>
      <c r="H79" s="13"/>
    </row>
    <row r="80" spans="2:8">
      <c r="B80" s="13"/>
      <c r="C80" s="13"/>
      <c r="D80" s="13"/>
      <c r="E80" s="13"/>
      <c r="F80" s="13"/>
      <c r="G80" s="13"/>
      <c r="H80" s="13"/>
    </row>
    <row r="81" spans="2:8">
      <c r="B81" s="13"/>
      <c r="C81" s="13"/>
      <c r="D81" s="13"/>
      <c r="E81" s="13"/>
      <c r="F81" s="13"/>
      <c r="G81" s="13"/>
      <c r="H81" s="13"/>
    </row>
    <row r="82" spans="2:8">
      <c r="B82" s="13"/>
      <c r="C82" s="13"/>
      <c r="D82" s="13"/>
      <c r="E82" s="13"/>
      <c r="F82" s="13"/>
      <c r="G82" s="13"/>
      <c r="H82" s="13"/>
    </row>
    <row r="83" spans="2:8">
      <c r="B83" s="13"/>
      <c r="C83" s="13"/>
      <c r="D83" s="13"/>
      <c r="E83" s="13"/>
      <c r="F83" s="13"/>
      <c r="G83" s="13"/>
      <c r="H83" s="13"/>
    </row>
    <row r="84" spans="2:8">
      <c r="B84" s="13"/>
      <c r="C84" s="13"/>
      <c r="D84" s="13"/>
      <c r="E84" s="13"/>
      <c r="F84" s="13"/>
      <c r="G84" s="13"/>
      <c r="H84" s="13"/>
    </row>
    <row r="85" spans="2:8">
      <c r="B85" s="13"/>
      <c r="C85" s="13"/>
      <c r="D85" s="13"/>
      <c r="E85" s="13"/>
      <c r="F85" s="13"/>
      <c r="G85" s="13"/>
      <c r="H85" s="13"/>
    </row>
    <row r="86" spans="2:8">
      <c r="B86" s="13"/>
      <c r="C86" s="13"/>
      <c r="D86" s="13"/>
      <c r="E86" s="13"/>
      <c r="F86" s="13"/>
      <c r="G86" s="13"/>
      <c r="H86" s="13"/>
    </row>
    <row r="87" spans="2:8">
      <c r="B87" s="13"/>
      <c r="C87" s="13"/>
      <c r="D87" s="13"/>
      <c r="E87" s="13"/>
      <c r="F87" s="13"/>
      <c r="G87" s="13"/>
      <c r="H87" s="13"/>
    </row>
    <row r="88" spans="2:8">
      <c r="B88" s="13"/>
      <c r="C88" s="13"/>
      <c r="D88" s="13"/>
      <c r="E88" s="13"/>
      <c r="F88" s="13"/>
      <c r="G88" s="13"/>
      <c r="H88" s="13"/>
    </row>
    <row r="89" spans="2:8">
      <c r="B89" s="13"/>
      <c r="C89" s="13"/>
      <c r="D89" s="13"/>
      <c r="E89" s="13"/>
      <c r="F89" s="13"/>
      <c r="G89" s="13"/>
      <c r="H89" s="13"/>
    </row>
    <row r="90" spans="2:8">
      <c r="B90" s="13"/>
      <c r="C90" s="13"/>
      <c r="D90" s="13"/>
      <c r="E90" s="13"/>
      <c r="F90" s="13"/>
      <c r="G90" s="13"/>
      <c r="H90" s="13"/>
    </row>
    <row r="91" spans="2:8">
      <c r="B91" s="13"/>
      <c r="C91" s="13"/>
      <c r="D91" s="13"/>
      <c r="E91" s="13"/>
      <c r="F91" s="13"/>
      <c r="G91" s="13"/>
      <c r="H91" s="13"/>
    </row>
    <row r="92" spans="2:8">
      <c r="B92" s="13"/>
      <c r="C92" s="13"/>
      <c r="D92" s="13"/>
      <c r="E92" s="13"/>
      <c r="F92" s="13"/>
      <c r="G92" s="13"/>
      <c r="H92" s="13"/>
    </row>
    <row r="93" spans="2:8">
      <c r="B93" s="13"/>
      <c r="C93" s="13"/>
      <c r="D93" s="13"/>
      <c r="E93" s="13"/>
      <c r="F93" s="13"/>
      <c r="G93" s="13"/>
      <c r="H93" s="13"/>
    </row>
    <row r="94" spans="2:8">
      <c r="B94" s="13"/>
      <c r="C94" s="13"/>
      <c r="D94" s="13"/>
      <c r="E94" s="13"/>
      <c r="F94" s="13"/>
      <c r="G94" s="13"/>
      <c r="H94" s="13"/>
    </row>
    <row r="95" spans="2:8">
      <c r="B95" s="13"/>
      <c r="C95" s="13"/>
      <c r="D95" s="13"/>
      <c r="E95" s="13"/>
      <c r="F95" s="13"/>
      <c r="G95" s="13"/>
      <c r="H95" s="13"/>
    </row>
    <row r="96" spans="2:8">
      <c r="B96" s="13"/>
      <c r="C96" s="13"/>
      <c r="D96" s="13"/>
      <c r="E96" s="13"/>
      <c r="F96" s="13"/>
      <c r="G96" s="13"/>
      <c r="H96" s="13"/>
    </row>
    <row r="97" spans="2:8">
      <c r="B97" s="13"/>
      <c r="C97" s="13"/>
      <c r="D97" s="13"/>
      <c r="E97" s="13"/>
      <c r="F97" s="13"/>
      <c r="G97" s="13"/>
      <c r="H97" s="13"/>
    </row>
    <row r="98" spans="2:8">
      <c r="B98" s="13"/>
      <c r="C98" s="13"/>
      <c r="D98" s="13"/>
      <c r="E98" s="13"/>
      <c r="F98" s="13"/>
      <c r="G98" s="13"/>
      <c r="H98" s="13"/>
    </row>
    <row r="99" spans="2:8">
      <c r="B99" s="13"/>
      <c r="C99" s="13"/>
      <c r="D99" s="13"/>
      <c r="E99" s="13"/>
      <c r="F99" s="13"/>
      <c r="G99" s="13"/>
      <c r="H99" s="13"/>
    </row>
    <row r="100" spans="2:8">
      <c r="B100" s="13"/>
      <c r="C100" s="13"/>
      <c r="D100" s="13"/>
      <c r="E100" s="13"/>
      <c r="F100" s="13"/>
      <c r="G100" s="13"/>
      <c r="H100" s="13"/>
    </row>
    <row r="101" spans="2:8">
      <c r="B101" s="13"/>
      <c r="C101" s="13"/>
      <c r="D101" s="13"/>
      <c r="E101" s="13"/>
      <c r="F101" s="13"/>
      <c r="G101" s="13"/>
      <c r="H101" s="13"/>
    </row>
    <row r="102" spans="2:8">
      <c r="B102" s="13"/>
      <c r="C102" s="13"/>
      <c r="D102" s="13"/>
      <c r="E102" s="13"/>
      <c r="F102" s="13"/>
      <c r="G102" s="13"/>
      <c r="H102" s="13"/>
    </row>
    <row r="103" spans="2:8">
      <c r="B103" s="13"/>
      <c r="C103" s="13"/>
      <c r="D103" s="13"/>
      <c r="E103" s="13"/>
      <c r="F103" s="13"/>
      <c r="G103" s="13"/>
      <c r="H103" s="13"/>
    </row>
    <row r="104" spans="2:8">
      <c r="B104" s="13"/>
      <c r="C104" s="13"/>
      <c r="D104" s="13"/>
      <c r="E104" s="13"/>
      <c r="F104" s="13"/>
      <c r="G104" s="13"/>
      <c r="H104" s="13"/>
    </row>
    <row r="105" spans="2:8">
      <c r="B105" s="13"/>
      <c r="C105" s="13"/>
      <c r="D105" s="13"/>
      <c r="E105" s="13"/>
      <c r="F105" s="13"/>
      <c r="G105" s="13"/>
      <c r="H105" s="13"/>
    </row>
    <row r="106" spans="2:8">
      <c r="B106" s="13"/>
      <c r="C106" s="13"/>
      <c r="D106" s="13"/>
      <c r="E106" s="13"/>
      <c r="F106" s="13"/>
      <c r="G106" s="13"/>
      <c r="H106" s="13"/>
    </row>
    <row r="107" spans="2:8">
      <c r="B107" s="13"/>
      <c r="C107" s="13"/>
      <c r="D107" s="13"/>
      <c r="E107" s="13"/>
      <c r="F107" s="13"/>
      <c r="G107" s="13"/>
      <c r="H107" s="13"/>
    </row>
    <row r="108" spans="2:8">
      <c r="B108" s="13"/>
      <c r="C108" s="13"/>
      <c r="D108" s="13"/>
      <c r="E108" s="13"/>
      <c r="F108" s="13"/>
      <c r="G108" s="13"/>
      <c r="H108" s="13"/>
    </row>
    <row r="109" spans="2:8">
      <c r="B109" s="13"/>
      <c r="C109" s="13"/>
      <c r="D109" s="13"/>
      <c r="E109" s="13"/>
      <c r="F109" s="13"/>
      <c r="G109" s="13"/>
      <c r="H109" s="13"/>
    </row>
    <row r="110" spans="2:8">
      <c r="B110" s="13"/>
      <c r="C110" s="13"/>
      <c r="D110" s="13"/>
      <c r="E110" s="13"/>
      <c r="F110" s="13"/>
      <c r="G110" s="13"/>
      <c r="H110" s="13"/>
    </row>
    <row r="111" spans="2:8">
      <c r="B111" s="13"/>
      <c r="C111" s="13"/>
      <c r="D111" s="13"/>
      <c r="E111" s="13"/>
      <c r="F111" s="13"/>
      <c r="G111" s="13"/>
      <c r="H111" s="13"/>
    </row>
    <row r="112" spans="2:8">
      <c r="B112" s="13"/>
      <c r="C112" s="13"/>
      <c r="D112" s="13"/>
      <c r="E112" s="13"/>
      <c r="F112" s="13"/>
      <c r="G112" s="13"/>
      <c r="H112" s="13"/>
    </row>
    <row r="113" spans="2:8">
      <c r="B113" s="13"/>
      <c r="C113" s="13"/>
      <c r="D113" s="13"/>
      <c r="E113" s="13"/>
      <c r="F113" s="13"/>
      <c r="G113" s="13"/>
      <c r="H113" s="13"/>
    </row>
    <row r="114" spans="2:8">
      <c r="B114" s="13"/>
      <c r="C114" s="13"/>
      <c r="D114" s="13"/>
      <c r="E114" s="13"/>
      <c r="F114" s="13"/>
      <c r="G114" s="13"/>
      <c r="H114" s="13"/>
    </row>
    <row r="115" spans="2:8">
      <c r="B115" s="13"/>
      <c r="C115" s="13"/>
      <c r="D115" s="13"/>
      <c r="E115" s="13"/>
      <c r="F115" s="13"/>
      <c r="G115" s="13"/>
      <c r="H115" s="13"/>
    </row>
    <row r="116" spans="2:8">
      <c r="B116" s="13"/>
      <c r="C116" s="13"/>
      <c r="D116" s="13"/>
      <c r="E116" s="13"/>
      <c r="F116" s="13"/>
      <c r="G116" s="13"/>
      <c r="H116" s="13"/>
    </row>
    <row r="117" spans="2:8">
      <c r="B117" s="13"/>
      <c r="C117" s="13"/>
      <c r="D117" s="13"/>
      <c r="E117" s="13"/>
      <c r="F117" s="13"/>
      <c r="G117" s="13"/>
      <c r="H117" s="13"/>
    </row>
    <row r="118" spans="2:8">
      <c r="B118" s="13"/>
      <c r="C118" s="13"/>
      <c r="D118" s="13"/>
      <c r="E118" s="13"/>
      <c r="F118" s="13"/>
      <c r="G118" s="13"/>
      <c r="H118" s="13"/>
    </row>
    <row r="119" spans="2:8">
      <c r="B119" s="13"/>
      <c r="C119" s="13"/>
      <c r="D119" s="13"/>
      <c r="E119" s="13"/>
      <c r="F119" s="13"/>
      <c r="G119" s="13"/>
      <c r="H119" s="13"/>
    </row>
    <row r="120" spans="2:8">
      <c r="B120" s="13"/>
      <c r="C120" s="13"/>
      <c r="D120" s="13"/>
      <c r="E120" s="13"/>
      <c r="F120" s="13"/>
      <c r="G120" s="13"/>
      <c r="H120" s="13"/>
    </row>
    <row r="121" spans="2:8">
      <c r="B121" s="13"/>
      <c r="C121" s="13"/>
      <c r="D121" s="13"/>
      <c r="E121" s="13"/>
      <c r="F121" s="13"/>
      <c r="G121" s="13"/>
      <c r="H121" s="13"/>
    </row>
    <row r="122" spans="2:8">
      <c r="B122" s="13"/>
      <c r="C122" s="13"/>
      <c r="D122" s="13"/>
      <c r="E122" s="13"/>
      <c r="F122" s="13"/>
      <c r="G122" s="13"/>
      <c r="H122" s="13"/>
    </row>
    <row r="123" spans="2:8">
      <c r="B123" s="13"/>
      <c r="C123" s="13"/>
      <c r="D123" s="13"/>
      <c r="E123" s="13"/>
      <c r="F123" s="13"/>
      <c r="G123" s="13"/>
      <c r="H123" s="13"/>
    </row>
    <row r="124" spans="2:8">
      <c r="B124" s="13"/>
      <c r="C124" s="13"/>
      <c r="D124" s="13"/>
      <c r="E124" s="13"/>
      <c r="F124" s="13"/>
      <c r="G124" s="13"/>
      <c r="H124" s="13"/>
    </row>
    <row r="125" spans="2:8">
      <c r="B125" s="13"/>
      <c r="C125" s="13"/>
      <c r="D125" s="13"/>
      <c r="E125" s="13"/>
      <c r="F125" s="13"/>
      <c r="G125" s="13"/>
      <c r="H125" s="13"/>
    </row>
    <row r="126" spans="2:8">
      <c r="B126" s="13"/>
      <c r="C126" s="13"/>
      <c r="D126" s="13"/>
      <c r="E126" s="13"/>
      <c r="F126" s="13"/>
      <c r="G126" s="13"/>
      <c r="H126" s="13"/>
    </row>
    <row r="127" spans="2:8">
      <c r="B127" s="13"/>
      <c r="C127" s="13"/>
      <c r="D127" s="13"/>
      <c r="E127" s="13"/>
      <c r="F127" s="13"/>
      <c r="G127" s="13"/>
      <c r="H127" s="13"/>
    </row>
    <row r="128" spans="2:8">
      <c r="B128" s="13"/>
      <c r="C128" s="13"/>
      <c r="D128" s="13"/>
      <c r="E128" s="13"/>
      <c r="F128" s="13"/>
      <c r="G128" s="13"/>
      <c r="H128" s="13"/>
    </row>
    <row r="129" spans="2:8">
      <c r="B129" s="13"/>
      <c r="C129" s="13"/>
      <c r="D129" s="13"/>
      <c r="E129" s="13"/>
      <c r="F129" s="13"/>
      <c r="G129" s="13"/>
      <c r="H129" s="13"/>
    </row>
    <row r="130" spans="2:8">
      <c r="B130" s="13"/>
      <c r="C130" s="13"/>
      <c r="D130" s="13"/>
      <c r="E130" s="13"/>
      <c r="F130" s="13"/>
      <c r="G130" s="13"/>
      <c r="H130" s="13"/>
    </row>
    <row r="131" spans="2:8">
      <c r="B131" s="13"/>
      <c r="C131" s="13"/>
      <c r="D131" s="13"/>
      <c r="E131" s="13"/>
      <c r="F131" s="13"/>
      <c r="G131" s="13"/>
      <c r="H131" s="13"/>
    </row>
    <row r="132" spans="2:8">
      <c r="B132" s="13"/>
      <c r="C132" s="13"/>
      <c r="D132" s="13"/>
      <c r="E132" s="13"/>
      <c r="F132" s="13"/>
      <c r="G132" s="13"/>
      <c r="H132" s="13"/>
    </row>
    <row r="133" spans="2:8">
      <c r="B133" s="13"/>
      <c r="C133" s="13"/>
      <c r="D133" s="13"/>
      <c r="E133" s="13"/>
      <c r="F133" s="13"/>
      <c r="G133" s="13"/>
      <c r="H133" s="13"/>
    </row>
    <row r="134" spans="2:8">
      <c r="B134" s="13"/>
      <c r="C134" s="13"/>
      <c r="D134" s="13"/>
      <c r="E134" s="13"/>
      <c r="F134" s="13"/>
      <c r="G134" s="13"/>
      <c r="H134" s="13"/>
    </row>
    <row r="135" spans="2:8">
      <c r="B135" s="13"/>
      <c r="C135" s="13"/>
      <c r="D135" s="13"/>
      <c r="E135" s="13"/>
      <c r="F135" s="13"/>
      <c r="G135" s="13"/>
      <c r="H135" s="13"/>
    </row>
    <row r="136" spans="2:8">
      <c r="B136" s="13"/>
      <c r="C136" s="13"/>
      <c r="D136" s="13"/>
      <c r="E136" s="13"/>
      <c r="F136" s="13"/>
      <c r="G136" s="13"/>
      <c r="H136" s="13"/>
    </row>
    <row r="137" spans="2:8">
      <c r="B137" s="13"/>
      <c r="C137" s="13"/>
      <c r="D137" s="13"/>
      <c r="E137" s="13"/>
      <c r="F137" s="13"/>
      <c r="G137" s="13"/>
      <c r="H137" s="13"/>
    </row>
    <row r="138" spans="2:8">
      <c r="B138" s="13"/>
      <c r="C138" s="13"/>
      <c r="D138" s="13"/>
      <c r="E138" s="13"/>
      <c r="F138" s="13"/>
      <c r="G138" s="13"/>
      <c r="H138" s="13"/>
    </row>
    <row r="139" spans="2:8">
      <c r="B139" s="13"/>
      <c r="C139" s="13"/>
      <c r="D139" s="13"/>
      <c r="E139" s="13"/>
      <c r="F139" s="13"/>
      <c r="G139" s="13"/>
      <c r="H139" s="13"/>
    </row>
    <row r="140" spans="2:8">
      <c r="B140" s="13"/>
      <c r="C140" s="13"/>
      <c r="D140" s="13"/>
      <c r="E140" s="13"/>
      <c r="F140" s="13"/>
      <c r="G140" s="13"/>
      <c r="H140" s="13"/>
    </row>
    <row r="141" spans="2:8">
      <c r="B141" s="13"/>
      <c r="C141" s="13"/>
      <c r="D141" s="13"/>
      <c r="E141" s="13"/>
      <c r="F141" s="13"/>
      <c r="G141" s="13"/>
      <c r="H141" s="13"/>
    </row>
    <row r="142" spans="2:8">
      <c r="B142" s="13"/>
      <c r="C142" s="13"/>
      <c r="D142" s="13"/>
      <c r="E142" s="13"/>
      <c r="F142" s="13"/>
      <c r="G142" s="13"/>
      <c r="H142" s="13"/>
    </row>
    <row r="143" spans="2:8">
      <c r="B143" s="13"/>
      <c r="C143" s="13"/>
      <c r="D143" s="13"/>
      <c r="E143" s="13"/>
      <c r="F143" s="13"/>
      <c r="G143" s="13"/>
      <c r="H143" s="13"/>
    </row>
    <row r="144" spans="2:8">
      <c r="B144" s="13"/>
      <c r="C144" s="13"/>
      <c r="D144" s="13"/>
      <c r="E144" s="13"/>
      <c r="F144" s="13"/>
      <c r="G144" s="13"/>
      <c r="H144" s="13"/>
    </row>
    <row r="145" spans="2:8">
      <c r="B145" s="13"/>
      <c r="C145" s="13"/>
      <c r="D145" s="13"/>
      <c r="E145" s="13"/>
      <c r="F145" s="13"/>
      <c r="G145" s="13"/>
      <c r="H145" s="13"/>
    </row>
    <row r="146" spans="2:8">
      <c r="B146" s="13"/>
      <c r="C146" s="13"/>
      <c r="D146" s="13"/>
      <c r="E146" s="13"/>
      <c r="F146" s="13"/>
      <c r="G146" s="13"/>
      <c r="H146" s="13"/>
    </row>
    <row r="147" spans="2:8">
      <c r="B147" s="13"/>
      <c r="C147" s="13"/>
      <c r="D147" s="13"/>
      <c r="E147" s="13"/>
      <c r="F147" s="13"/>
      <c r="G147" s="13"/>
      <c r="H147" s="13"/>
    </row>
    <row r="148" spans="2:8">
      <c r="B148" s="13"/>
      <c r="C148" s="13"/>
      <c r="D148" s="13"/>
      <c r="E148" s="13"/>
      <c r="F148" s="13"/>
      <c r="G148" s="13"/>
      <c r="H148" s="13"/>
    </row>
    <row r="149" spans="2:8">
      <c r="B149" s="13"/>
      <c r="C149" s="13"/>
      <c r="D149" s="13"/>
      <c r="E149" s="13"/>
      <c r="F149" s="13"/>
      <c r="G149" s="13"/>
      <c r="H149" s="13"/>
    </row>
    <row r="150" spans="2:8">
      <c r="B150" s="13"/>
      <c r="C150" s="13"/>
      <c r="D150" s="13"/>
      <c r="E150" s="13"/>
      <c r="F150" s="13"/>
      <c r="G150" s="13"/>
      <c r="H150" s="13"/>
    </row>
    <row r="151" spans="2:8">
      <c r="B151" s="13"/>
      <c r="C151" s="13"/>
      <c r="D151" s="13"/>
      <c r="E151" s="13"/>
      <c r="F151" s="13"/>
      <c r="G151" s="13"/>
      <c r="H151" s="13"/>
    </row>
    <row r="152" spans="2:8">
      <c r="B152" s="13"/>
      <c r="C152" s="13"/>
      <c r="D152" s="13"/>
      <c r="E152" s="13"/>
      <c r="F152" s="13"/>
      <c r="G152" s="13"/>
      <c r="H152" s="13"/>
    </row>
    <row r="153" spans="2:8">
      <c r="B153" s="13"/>
      <c r="C153" s="13"/>
      <c r="D153" s="13"/>
      <c r="E153" s="13"/>
      <c r="F153" s="13"/>
      <c r="G153" s="13"/>
      <c r="H153" s="13"/>
    </row>
    <row r="154" spans="2:8">
      <c r="B154" s="13"/>
      <c r="C154" s="13"/>
      <c r="D154" s="13"/>
      <c r="E154" s="13"/>
      <c r="F154" s="13"/>
      <c r="G154" s="13"/>
      <c r="H154" s="13"/>
    </row>
    <row r="155" spans="2:8">
      <c r="B155" s="13"/>
      <c r="C155" s="13"/>
      <c r="D155" s="13"/>
      <c r="E155" s="13"/>
      <c r="F155" s="13"/>
      <c r="G155" s="13"/>
      <c r="H155" s="13"/>
    </row>
    <row r="156" spans="2:8">
      <c r="B156" s="13"/>
      <c r="C156" s="13"/>
      <c r="D156" s="13"/>
      <c r="E156" s="13"/>
      <c r="F156" s="13"/>
      <c r="G156" s="13"/>
      <c r="H156" s="13"/>
    </row>
    <row r="157" spans="2:8">
      <c r="B157" s="13"/>
      <c r="C157" s="13"/>
      <c r="D157" s="13"/>
      <c r="E157" s="13"/>
      <c r="F157" s="13"/>
      <c r="G157" s="13"/>
      <c r="H157" s="13"/>
    </row>
    <row r="158" spans="2:8">
      <c r="B158" s="13"/>
      <c r="C158" s="13"/>
      <c r="D158" s="13"/>
      <c r="E158" s="13"/>
      <c r="F158" s="13"/>
      <c r="G158" s="13"/>
      <c r="H158" s="13"/>
    </row>
    <row r="159" spans="2:8">
      <c r="B159" s="13"/>
      <c r="C159" s="13"/>
      <c r="D159" s="13"/>
      <c r="E159" s="13"/>
      <c r="F159" s="13"/>
      <c r="G159" s="13"/>
      <c r="H159" s="13"/>
    </row>
    <row r="160" spans="2:8">
      <c r="B160" s="13"/>
      <c r="C160" s="13"/>
      <c r="D160" s="13"/>
      <c r="E160" s="13"/>
      <c r="F160" s="13"/>
      <c r="G160" s="13"/>
      <c r="H160" s="13"/>
    </row>
    <row r="161" spans="2:8">
      <c r="B161" s="13"/>
      <c r="C161" s="13"/>
      <c r="D161" s="13"/>
      <c r="E161" s="13"/>
      <c r="F161" s="13"/>
      <c r="G161" s="13"/>
      <c r="H161" s="13"/>
    </row>
    <row r="162" spans="2:8">
      <c r="B162" s="13"/>
      <c r="C162" s="13"/>
      <c r="D162" s="13"/>
      <c r="E162" s="13"/>
      <c r="F162" s="13"/>
      <c r="G162" s="13"/>
      <c r="H162" s="13"/>
    </row>
    <row r="163" spans="2:8">
      <c r="B163" s="13"/>
      <c r="C163" s="13"/>
      <c r="D163" s="13"/>
      <c r="E163" s="13"/>
      <c r="F163" s="13"/>
      <c r="G163" s="13"/>
      <c r="H163" s="13"/>
    </row>
    <row r="164" spans="2:8">
      <c r="B164" s="13"/>
      <c r="C164" s="13"/>
      <c r="D164" s="13"/>
      <c r="E164" s="13"/>
      <c r="F164" s="13"/>
      <c r="G164" s="13"/>
      <c r="H164" s="13"/>
    </row>
    <row r="165" spans="2:8">
      <c r="B165" s="13"/>
      <c r="C165" s="13"/>
      <c r="D165" s="13"/>
      <c r="E165" s="13"/>
      <c r="F165" s="13"/>
      <c r="G165" s="13"/>
      <c r="H165" s="13"/>
    </row>
    <row r="166" spans="2:8">
      <c r="B166" s="13"/>
      <c r="C166" s="13"/>
      <c r="D166" s="13"/>
      <c r="E166" s="13"/>
      <c r="F166" s="13"/>
      <c r="G166" s="13"/>
      <c r="H166" s="13"/>
    </row>
    <row r="167" spans="2:8">
      <c r="B167" s="13"/>
      <c r="C167" s="13"/>
      <c r="D167" s="13"/>
      <c r="E167" s="13"/>
      <c r="F167" s="13"/>
      <c r="G167" s="13"/>
      <c r="H167" s="13"/>
    </row>
    <row r="168" spans="2:8">
      <c r="B168" s="13"/>
      <c r="C168" s="13"/>
      <c r="D168" s="13"/>
      <c r="E168" s="13"/>
      <c r="F168" s="13"/>
      <c r="G168" s="13"/>
      <c r="H168" s="13"/>
    </row>
    <row r="169" spans="2:8">
      <c r="B169" s="13"/>
      <c r="C169" s="13"/>
      <c r="D169" s="13"/>
      <c r="E169" s="13"/>
      <c r="F169" s="13"/>
      <c r="G169" s="13"/>
      <c r="H169" s="13"/>
    </row>
    <row r="170" spans="2:8">
      <c r="B170" s="13"/>
      <c r="C170" s="13"/>
      <c r="D170" s="13"/>
      <c r="E170" s="13"/>
      <c r="F170" s="13"/>
      <c r="G170" s="13"/>
      <c r="H170" s="13"/>
    </row>
    <row r="171" spans="2:8">
      <c r="B171" s="13"/>
      <c r="C171" s="13"/>
      <c r="D171" s="13"/>
      <c r="E171" s="13"/>
      <c r="F171" s="13"/>
      <c r="G171" s="13"/>
      <c r="H171" s="13"/>
    </row>
    <row r="172" spans="2:8">
      <c r="B172" s="13"/>
      <c r="C172" s="13"/>
      <c r="D172" s="13"/>
      <c r="E172" s="13"/>
      <c r="F172" s="13"/>
      <c r="G172" s="13"/>
      <c r="H172" s="13"/>
    </row>
    <row r="173" spans="2:8">
      <c r="B173" s="13"/>
      <c r="C173" s="13"/>
      <c r="D173" s="13"/>
      <c r="E173" s="13"/>
      <c r="F173" s="13"/>
      <c r="G173" s="13"/>
      <c r="H173" s="13"/>
    </row>
    <row r="174" spans="2:8">
      <c r="B174" s="13"/>
      <c r="C174" s="13"/>
      <c r="D174" s="13"/>
      <c r="E174" s="13"/>
      <c r="F174" s="13"/>
      <c r="G174" s="13"/>
      <c r="H174" s="13"/>
    </row>
    <row r="175" spans="2:8">
      <c r="B175" s="13"/>
      <c r="C175" s="13"/>
      <c r="D175" s="13"/>
      <c r="E175" s="13"/>
      <c r="F175" s="13"/>
      <c r="G175" s="13"/>
      <c r="H175" s="13"/>
    </row>
    <row r="176" spans="2:8">
      <c r="B176" s="13"/>
      <c r="C176" s="13"/>
      <c r="D176" s="13"/>
      <c r="E176" s="13"/>
      <c r="F176" s="13"/>
      <c r="G176" s="13"/>
      <c r="H176" s="13"/>
    </row>
    <row r="177" spans="2:8">
      <c r="B177" s="13"/>
      <c r="C177" s="13"/>
      <c r="D177" s="13"/>
      <c r="E177" s="13"/>
      <c r="F177" s="13"/>
      <c r="G177" s="13"/>
      <c r="H177" s="13"/>
    </row>
    <row r="178" spans="2:8">
      <c r="B178" s="13"/>
      <c r="C178" s="13"/>
      <c r="D178" s="13"/>
      <c r="E178" s="13"/>
      <c r="F178" s="13"/>
      <c r="G178" s="13"/>
      <c r="H178" s="13"/>
    </row>
    <row r="179" spans="2:8">
      <c r="B179" s="13"/>
      <c r="C179" s="13"/>
      <c r="D179" s="13"/>
      <c r="E179" s="13"/>
      <c r="F179" s="13"/>
      <c r="G179" s="13"/>
      <c r="H179" s="13"/>
    </row>
    <row r="180" spans="2:8">
      <c r="B180" s="13"/>
      <c r="C180" s="13"/>
      <c r="D180" s="13"/>
      <c r="E180" s="13"/>
      <c r="F180" s="13"/>
      <c r="G180" s="13"/>
      <c r="H180" s="13"/>
    </row>
    <row r="181" spans="2:8">
      <c r="B181" s="13"/>
      <c r="C181" s="13"/>
      <c r="D181" s="13"/>
      <c r="E181" s="13"/>
      <c r="F181" s="13"/>
      <c r="G181" s="13"/>
      <c r="H181" s="13"/>
    </row>
    <row r="182" spans="2:8">
      <c r="B182" s="13"/>
      <c r="C182" s="13"/>
      <c r="D182" s="13"/>
      <c r="E182" s="13"/>
      <c r="F182" s="13"/>
      <c r="G182" s="13"/>
      <c r="H182" s="13"/>
    </row>
    <row r="183" spans="2:8">
      <c r="B183" s="13"/>
      <c r="C183" s="13"/>
      <c r="D183" s="13"/>
      <c r="E183" s="13"/>
      <c r="F183" s="13"/>
      <c r="G183" s="13"/>
      <c r="H183" s="13"/>
    </row>
    <row r="184" spans="2:8">
      <c r="B184" s="13"/>
      <c r="C184" s="13"/>
      <c r="D184" s="13"/>
      <c r="E184" s="13"/>
      <c r="F184" s="13"/>
      <c r="G184" s="13"/>
      <c r="H184" s="13"/>
    </row>
    <row r="185" spans="2:8">
      <c r="B185" s="13"/>
      <c r="C185" s="13"/>
      <c r="D185" s="13"/>
      <c r="E185" s="13"/>
      <c r="F185" s="13"/>
      <c r="G185" s="13"/>
      <c r="H185" s="13"/>
    </row>
    <row r="186" spans="2:8">
      <c r="B186" s="13"/>
      <c r="C186" s="13"/>
      <c r="D186" s="13"/>
      <c r="E186" s="13"/>
      <c r="F186" s="13"/>
      <c r="G186" s="13"/>
      <c r="H186" s="13"/>
    </row>
    <row r="187" spans="2:8">
      <c r="B187" s="13"/>
      <c r="C187" s="13"/>
      <c r="D187" s="13"/>
      <c r="E187" s="13"/>
      <c r="F187" s="13"/>
      <c r="G187" s="13"/>
      <c r="H187" s="13"/>
    </row>
    <row r="188" spans="2:8">
      <c r="B188" s="13"/>
      <c r="C188" s="13"/>
      <c r="D188" s="13"/>
      <c r="E188" s="13"/>
      <c r="F188" s="13"/>
      <c r="G188" s="13"/>
      <c r="H188" s="13"/>
    </row>
    <row r="189" spans="2:8">
      <c r="B189" s="13"/>
      <c r="C189" s="13"/>
      <c r="D189" s="13"/>
      <c r="E189" s="13"/>
      <c r="F189" s="13"/>
      <c r="G189" s="13"/>
      <c r="H189" s="13"/>
    </row>
    <row r="190" spans="2:8">
      <c r="B190" s="13"/>
      <c r="C190" s="13"/>
      <c r="D190" s="13"/>
      <c r="E190" s="13"/>
      <c r="F190" s="13"/>
      <c r="G190" s="13"/>
      <c r="H190" s="13"/>
    </row>
    <row r="191" spans="2:8">
      <c r="B191" s="13"/>
      <c r="C191" s="13"/>
      <c r="D191" s="13"/>
      <c r="E191" s="13"/>
      <c r="F191" s="13"/>
      <c r="G191" s="13"/>
      <c r="H191" s="13"/>
    </row>
    <row r="192" spans="2:8">
      <c r="B192" s="13"/>
      <c r="C192" s="13"/>
      <c r="D192" s="13"/>
      <c r="E192" s="13"/>
      <c r="F192" s="13"/>
      <c r="G192" s="13"/>
      <c r="H192" s="13"/>
    </row>
    <row r="193" spans="2:8">
      <c r="B193" s="13"/>
      <c r="C193" s="13"/>
      <c r="D193" s="13"/>
      <c r="E193" s="13"/>
      <c r="F193" s="13"/>
      <c r="G193" s="13"/>
      <c r="H193" s="13"/>
    </row>
    <row r="194" spans="2:8">
      <c r="B194" s="13"/>
      <c r="C194" s="13"/>
      <c r="D194" s="13"/>
      <c r="E194" s="13"/>
      <c r="F194" s="13"/>
      <c r="G194" s="13"/>
      <c r="H194" s="13"/>
    </row>
    <row r="195" spans="2:8">
      <c r="B195" s="13"/>
      <c r="C195" s="13"/>
      <c r="D195" s="13"/>
      <c r="E195" s="13"/>
      <c r="F195" s="13"/>
      <c r="G195" s="13"/>
      <c r="H195" s="13"/>
    </row>
    <row r="196" spans="2:8">
      <c r="B196" s="13"/>
      <c r="C196" s="13"/>
      <c r="D196" s="13"/>
      <c r="E196" s="13"/>
      <c r="F196" s="13"/>
      <c r="G196" s="13"/>
      <c r="H196" s="13"/>
    </row>
    <row r="197" spans="2:8">
      <c r="B197" s="13"/>
      <c r="C197" s="13"/>
      <c r="D197" s="13"/>
      <c r="E197" s="13"/>
      <c r="F197" s="13"/>
      <c r="G197" s="13"/>
      <c r="H197" s="13"/>
    </row>
    <row r="198" spans="2:8">
      <c r="B198" s="13"/>
      <c r="C198" s="13"/>
      <c r="D198" s="13"/>
      <c r="E198" s="13"/>
      <c r="F198" s="13"/>
      <c r="G198" s="13"/>
      <c r="H198" s="13"/>
    </row>
    <row r="199" spans="2:8">
      <c r="B199" s="13"/>
      <c r="C199" s="13"/>
      <c r="D199" s="13"/>
      <c r="E199" s="13"/>
      <c r="F199" s="13"/>
      <c r="G199" s="13"/>
      <c r="H199" s="13"/>
    </row>
    <row r="200" spans="2:8">
      <c r="B200" s="13"/>
      <c r="C200" s="13"/>
      <c r="D200" s="13"/>
      <c r="E200" s="13"/>
      <c r="F200" s="13"/>
      <c r="G200" s="13"/>
      <c r="H200" s="13"/>
    </row>
    <row r="201" spans="2:8">
      <c r="B201" s="13"/>
      <c r="C201" s="13"/>
      <c r="D201" s="13"/>
      <c r="E201" s="13"/>
      <c r="F201" s="13"/>
      <c r="G201" s="13"/>
      <c r="H201" s="13"/>
    </row>
    <row r="202" spans="2:8">
      <c r="B202" s="13"/>
      <c r="C202" s="13"/>
      <c r="D202" s="13"/>
      <c r="E202" s="13"/>
      <c r="F202" s="13"/>
      <c r="G202" s="13"/>
      <c r="H202" s="13"/>
    </row>
    <row r="203" spans="2:8">
      <c r="B203" s="13"/>
      <c r="C203" s="13"/>
      <c r="D203" s="13"/>
      <c r="E203" s="13"/>
      <c r="F203" s="13"/>
      <c r="G203" s="13"/>
      <c r="H203" s="13"/>
    </row>
    <row r="204" spans="2:8">
      <c r="B204" s="13"/>
      <c r="C204" s="13"/>
      <c r="D204" s="13"/>
      <c r="E204" s="13"/>
      <c r="F204" s="13"/>
      <c r="G204" s="13"/>
      <c r="H204" s="13"/>
    </row>
    <row r="205" spans="2:8">
      <c r="B205" s="13"/>
      <c r="C205" s="13"/>
      <c r="D205" s="13"/>
      <c r="E205" s="13"/>
      <c r="F205" s="13"/>
      <c r="G205" s="13"/>
      <c r="H205" s="13"/>
    </row>
    <row r="206" spans="2:8">
      <c r="B206" s="13"/>
      <c r="C206" s="13"/>
      <c r="D206" s="13"/>
      <c r="E206" s="13"/>
      <c r="F206" s="13"/>
      <c r="G206" s="13"/>
      <c r="H206"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G108"/>
  <sheetViews>
    <sheetView zoomScaleNormal="100" workbookViewId="0">
      <selection activeCell="H33" sqref="H33"/>
    </sheetView>
  </sheetViews>
  <sheetFormatPr defaultRowHeight="15"/>
  <cols>
    <col min="1" max="1" width="15.5703125" customWidth="1"/>
    <col min="2" max="2" width="14.42578125" customWidth="1"/>
    <col min="3" max="3" width="10.7109375" customWidth="1"/>
    <col min="4" max="4" width="14.7109375" customWidth="1"/>
    <col min="5" max="5" width="11" customWidth="1"/>
    <col min="6" max="6" width="10.85546875" customWidth="1"/>
    <col min="16" max="16" width="11.7109375" customWidth="1"/>
    <col min="17" max="17" width="9.5703125" customWidth="1"/>
    <col min="18" max="18" width="10.28515625" customWidth="1"/>
    <col min="19" max="19" width="10.7109375" customWidth="1"/>
    <col min="20" max="20" width="12.140625" customWidth="1"/>
    <col min="21" max="21" width="10.140625" customWidth="1"/>
    <col min="22" max="22" width="15.5703125" customWidth="1"/>
  </cols>
  <sheetData>
    <row r="1" spans="1:33">
      <c r="H1" s="8"/>
    </row>
    <row r="2" spans="1:33" ht="15.75">
      <c r="A2" s="2" t="s">
        <v>13</v>
      </c>
      <c r="B2" s="3"/>
      <c r="C2" s="3"/>
      <c r="D2" s="8"/>
      <c r="E2" s="11" t="s">
        <v>6</v>
      </c>
      <c r="F2" s="11"/>
    </row>
    <row r="3" spans="1:33" ht="15.75">
      <c r="A3" s="14"/>
      <c r="B3" s="8"/>
      <c r="C3" s="8"/>
      <c r="D3" s="8"/>
      <c r="E3" s="8"/>
    </row>
    <row r="4" spans="1:33">
      <c r="A4" s="24" t="s">
        <v>22</v>
      </c>
      <c r="B4" s="8"/>
      <c r="C4" s="26">
        <v>97</v>
      </c>
      <c r="D4" s="25"/>
      <c r="E4" t="s">
        <v>11</v>
      </c>
      <c r="F4" s="25"/>
      <c r="G4" s="26">
        <v>20</v>
      </c>
    </row>
    <row r="5" spans="1:33" ht="15.75">
      <c r="A5" s="14"/>
      <c r="B5" s="8"/>
      <c r="C5" s="8"/>
      <c r="D5" s="8"/>
      <c r="E5" s="8"/>
      <c r="F5" s="8"/>
      <c r="G5" s="8"/>
    </row>
    <row r="6" spans="1:33">
      <c r="B6" s="8"/>
      <c r="C6" s="8"/>
      <c r="D6" s="8"/>
      <c r="E6" s="8"/>
      <c r="F6" s="8"/>
      <c r="G6" s="8"/>
      <c r="H6" s="8"/>
      <c r="I6" s="8"/>
      <c r="J6" s="8"/>
      <c r="K6" s="8"/>
      <c r="L6" s="8"/>
      <c r="M6" s="8"/>
      <c r="N6" s="8"/>
      <c r="O6" s="8"/>
      <c r="P6" s="8"/>
      <c r="Q6" s="8"/>
      <c r="R6" s="8"/>
      <c r="S6" s="5"/>
      <c r="T6" s="5"/>
      <c r="U6" s="5"/>
      <c r="V6" s="5"/>
    </row>
    <row r="7" spans="1:33" s="19" customFormat="1" ht="30">
      <c r="A7" s="9" t="s">
        <v>2</v>
      </c>
      <c r="B7" s="27" t="s">
        <v>15</v>
      </c>
      <c r="C7" s="29" t="s">
        <v>1</v>
      </c>
      <c r="D7" s="29" t="s">
        <v>16</v>
      </c>
      <c r="E7" s="20"/>
      <c r="F7" s="20"/>
      <c r="G7" s="20"/>
      <c r="H7" s="20"/>
      <c r="I7" s="20"/>
      <c r="J7" s="20"/>
      <c r="K7" s="20"/>
      <c r="M7" s="20"/>
      <c r="N7" s="20"/>
      <c r="O7" s="20"/>
      <c r="P7" s="29" t="s">
        <v>23</v>
      </c>
      <c r="Q7" s="28" t="s">
        <v>24</v>
      </c>
      <c r="R7" s="31" t="s">
        <v>25</v>
      </c>
      <c r="S7" s="5" t="s">
        <v>26</v>
      </c>
      <c r="T7" s="5" t="s">
        <v>14</v>
      </c>
      <c r="U7" s="5" t="s">
        <v>1</v>
      </c>
      <c r="V7" s="5" t="s">
        <v>16</v>
      </c>
    </row>
    <row r="8" spans="1:33">
      <c r="B8" s="19"/>
      <c r="C8" s="8"/>
      <c r="D8" s="8"/>
      <c r="AD8" s="5"/>
    </row>
    <row r="9" spans="1:33">
      <c r="A9">
        <v>1</v>
      </c>
      <c r="B9" s="13">
        <f t="shared" ref="B9:B28" si="0">IF(T9&gt;0,T9,"")</f>
        <v>10.664462394383539</v>
      </c>
      <c r="C9" s="13">
        <f>IF(Data!F7&gt;0,Data!F7,"")</f>
        <v>150</v>
      </c>
      <c r="D9" s="13">
        <f>V9</f>
        <v>7.1096415962556936</v>
      </c>
      <c r="E9" s="13"/>
      <c r="F9" s="13"/>
      <c r="H9" s="23"/>
      <c r="I9" s="23"/>
      <c r="J9" s="23"/>
      <c r="K9" s="23"/>
      <c r="M9" s="23"/>
      <c r="N9" s="23"/>
      <c r="O9" s="23"/>
      <c r="P9" s="30">
        <f>IF(Data!B7=0,"",MIN(4,(1-C$4/100)*Data!C7/Data!D7/SQRT(Data!E7/20)))</f>
        <v>9.0000000000000066E-2</v>
      </c>
      <c r="Q9" s="17">
        <f>IF(P9="","",SQRT(LN(25/P9/P9)))</f>
        <v>2.8345664645888871</v>
      </c>
      <c r="R9" s="18">
        <f>IF(Q9="","",(-5.3925569+5.6211054*Q9-3.883683*Q9*Q9+1.0897299*Q9*Q9*Q9)/(1-7.2496485/10*Q9+5.07326622/10*Q9*Q9+6.69136868/100*Q9*Q9*Q9-3.29129114/1000*Q9*Q9*Q9*Q9))</f>
        <v>0.9589781375917964</v>
      </c>
      <c r="S9" s="32">
        <f>IF(Data!B7=0,"",NORMSDIST(R9))</f>
        <v>0.83121512051578206</v>
      </c>
      <c r="T9" s="18">
        <f>IF(Data!B7=0,"",G$4/100*Data!F7*Data!C7/Data!B7/(1-S9))</f>
        <v>10.664462394383539</v>
      </c>
      <c r="U9" s="22">
        <f>IF(Data!F7&gt;0,C9,10000)</f>
        <v>150</v>
      </c>
      <c r="V9" s="22">
        <f>IF(U9&gt;99999,"",B9/C9*100)</f>
        <v>7.1096415962556936</v>
      </c>
      <c r="W9" s="21"/>
      <c r="X9" s="18"/>
      <c r="Y9" s="21"/>
      <c r="Z9" s="18"/>
      <c r="AA9" s="21"/>
      <c r="AB9" s="18"/>
      <c r="AC9" s="21"/>
      <c r="AD9" s="16"/>
      <c r="AE9" s="17"/>
      <c r="AF9" s="18"/>
      <c r="AG9" s="21"/>
    </row>
    <row r="10" spans="1:33">
      <c r="A10">
        <v>2</v>
      </c>
      <c r="B10" s="13">
        <f t="shared" si="0"/>
        <v>146.03673214764751</v>
      </c>
      <c r="C10" s="13">
        <f>IF(Data!F8&gt;0,Data!F8,"")</f>
        <v>230</v>
      </c>
      <c r="D10" s="13">
        <f t="shared" ref="D10:D28" si="1">V10</f>
        <v>63.494231368542401</v>
      </c>
      <c r="E10" s="13"/>
      <c r="F10" s="13"/>
      <c r="P10" s="30">
        <f>IF(Data!B8=0,"",MIN(4,(1-C$4/100)*Data!C8/Data!D8/SQRT(Data!E8/20)))</f>
        <v>9.9826839696924435E-3</v>
      </c>
      <c r="Q10" s="17">
        <f t="shared" ref="Q10:Q28" si="2">IF(P10="","",SQRT(LN(25/P10/P10)))</f>
        <v>3.5260009082274593</v>
      </c>
      <c r="R10" s="18">
        <f t="shared" ref="R10:R28" si="3">IF(Q10="","",(-5.3925569+5.6211054*Q10-3.883683*Q10*Q10+1.0897299*Q10*Q10*Q10)/(1-7.2496485/10*Q10+5.07326622/10*Q10*Q10+6.69136868/100*Q10*Q10*Q10-3.29129114/1000*Q10*Q10*Q10*Q10))</f>
        <v>1.9390257110512137</v>
      </c>
      <c r="S10" s="32">
        <f>IF(Data!B8=0,"",NORMSDIST(R10))</f>
        <v>0.97375089625083011</v>
      </c>
      <c r="T10" s="18">
        <f>IF(Data!B8=0,"",G$4/100*Data!F8*Data!C8/Data!B8/(1-S10))</f>
        <v>146.03673214764751</v>
      </c>
      <c r="U10" s="22">
        <f>IF(Data!F8&gt;0,C10,10000)</f>
        <v>230</v>
      </c>
      <c r="V10" s="22">
        <f t="shared" ref="V10:V28" si="4">IF(U10&gt;99999,"",B10/C10*100)</f>
        <v>63.494231368542401</v>
      </c>
      <c r="W10" s="21"/>
      <c r="X10" s="18"/>
      <c r="Y10" s="21"/>
      <c r="Z10" s="18"/>
      <c r="AA10" s="21"/>
      <c r="AB10" s="18"/>
      <c r="AC10" s="21"/>
    </row>
    <row r="11" spans="1:33">
      <c r="A11">
        <v>3</v>
      </c>
      <c r="B11" s="13">
        <f t="shared" si="0"/>
        <v>18.042859201322674</v>
      </c>
      <c r="C11" s="13">
        <f>IF(Data!F9&gt;0,Data!F9,"")</f>
        <v>87</v>
      </c>
      <c r="D11" s="13">
        <f t="shared" si="1"/>
        <v>20.738918622209969</v>
      </c>
      <c r="E11" s="13"/>
      <c r="F11" s="13"/>
      <c r="P11" s="30">
        <f>IF(Data!B9=0,"",MIN(4,(1-C$4/100)*Data!C9/Data!D9/SQRT(Data!E9/20)))</f>
        <v>5.9345274706329762E-2</v>
      </c>
      <c r="Q11" s="17">
        <f t="shared" si="2"/>
        <v>2.977858522813571</v>
      </c>
      <c r="R11" s="18">
        <f t="shared" si="3"/>
        <v>1.1722601910960029</v>
      </c>
      <c r="S11" s="32">
        <f>IF(Data!B9=0,"",NORMSDIST(R11))</f>
        <v>0.87945369546304741</v>
      </c>
      <c r="T11" s="18">
        <f>IF(Data!B9=0,"",G$4/100*Data!F9*Data!C9/Data!B9/(1-S11))</f>
        <v>18.042859201322674</v>
      </c>
      <c r="U11" s="22">
        <f>IF(Data!F9&gt;0,C11,10000)</f>
        <v>87</v>
      </c>
      <c r="V11" s="22">
        <f t="shared" si="4"/>
        <v>20.738918622209969</v>
      </c>
      <c r="W11" s="21"/>
      <c r="X11" s="18"/>
      <c r="Y11" s="21"/>
      <c r="Z11" s="18"/>
      <c r="AA11" s="21"/>
      <c r="AB11" s="18"/>
      <c r="AC11" s="21"/>
    </row>
    <row r="12" spans="1:33">
      <c r="A12">
        <v>4</v>
      </c>
      <c r="B12" s="13">
        <f t="shared" si="0"/>
        <v>67.205475792613782</v>
      </c>
      <c r="C12" s="13">
        <f>IF(Data!F10&gt;0,Data!F10,"")</f>
        <v>100</v>
      </c>
      <c r="D12" s="13">
        <f t="shared" si="1"/>
        <v>67.205475792613782</v>
      </c>
      <c r="E12" s="13"/>
      <c r="F12" s="13"/>
      <c r="P12" s="30">
        <f>IF(Data!B10=0,"",MIN(4,(1-C$4/100)*Data!C10/Data!D10/SQRT(Data!E10/20)))</f>
        <v>5.2730673941223296E-3</v>
      </c>
      <c r="Q12" s="17">
        <f t="shared" si="2"/>
        <v>3.7025885404583576</v>
      </c>
      <c r="R12" s="18">
        <f t="shared" si="3"/>
        <v>2.1732769424610163</v>
      </c>
      <c r="S12" s="32">
        <f>IF(Data!B10=0,"",NORMSDIST(R12))</f>
        <v>0.9851202600947897</v>
      </c>
      <c r="T12" s="18">
        <f>IF(Data!B10=0,"",G$4/100*Data!F10*Data!C10/Data!B10/(1-S12))</f>
        <v>67.205475792613782</v>
      </c>
      <c r="U12" s="22">
        <f>IF(Data!F10&gt;0,C12,10000)</f>
        <v>100</v>
      </c>
      <c r="V12" s="22">
        <f t="shared" si="4"/>
        <v>67.205475792613782</v>
      </c>
      <c r="W12" s="21"/>
      <c r="X12" s="18"/>
      <c r="Y12" s="21"/>
      <c r="Z12" s="18"/>
      <c r="AA12" s="21"/>
      <c r="AB12" s="18"/>
      <c r="AC12" s="21"/>
    </row>
    <row r="13" spans="1:33">
      <c r="A13">
        <v>5</v>
      </c>
      <c r="B13" s="13">
        <f t="shared" si="0"/>
        <v>314.76665956287314</v>
      </c>
      <c r="C13" s="13">
        <f>IF(Data!F11&gt;0,Data!F11,"")</f>
        <v>2500</v>
      </c>
      <c r="D13" s="13">
        <f t="shared" si="1"/>
        <v>12.590666382514925</v>
      </c>
      <c r="E13" s="13"/>
      <c r="F13" s="13"/>
      <c r="P13" s="30">
        <f>IF(Data!B11=0,"",MIN(4,(1-C$4/100)*Data!C11/Data!D11/SQRT(Data!E11/20)))</f>
        <v>5.0709255283711042E-2</v>
      </c>
      <c r="Q13" s="17">
        <f t="shared" si="2"/>
        <v>3.0302094803840682</v>
      </c>
      <c r="R13" s="18">
        <f t="shared" si="3"/>
        <v>1.2486391037839968</v>
      </c>
      <c r="S13" s="32">
        <f>IF(Data!B11=0,"",NORMSDIST(R13))</f>
        <v>0.89410144842015848</v>
      </c>
      <c r="T13" s="18">
        <f>IF(Data!B11=0,"",G$4/100*Data!F11*Data!C11/Data!B11/(1-S13))</f>
        <v>314.76665956287314</v>
      </c>
      <c r="U13" s="22">
        <f>IF(Data!F11&gt;0,C13,10000)</f>
        <v>2500</v>
      </c>
      <c r="V13" s="22">
        <f t="shared" si="4"/>
        <v>12.590666382514925</v>
      </c>
      <c r="W13" s="21"/>
      <c r="X13" s="18"/>
      <c r="Y13" s="21"/>
      <c r="Z13" s="18"/>
      <c r="AA13" s="21"/>
      <c r="AB13" s="18"/>
      <c r="AC13" s="21"/>
    </row>
    <row r="14" spans="1:33">
      <c r="A14">
        <v>6</v>
      </c>
      <c r="B14" s="13" t="str">
        <f t="shared" si="0"/>
        <v/>
      </c>
      <c r="C14" s="13" t="str">
        <f>IF(Data!F12&gt;0,Data!F12,"")</f>
        <v/>
      </c>
      <c r="D14" s="13" t="str">
        <f t="shared" si="1"/>
        <v/>
      </c>
      <c r="E14" s="13"/>
      <c r="F14" s="13"/>
      <c r="P14" s="30" t="str">
        <f>IF(Data!B12=0,"",MIN(4,(1-C$4/100)*Data!C12/Data!D12/SQRT(Data!E12/20)))</f>
        <v/>
      </c>
      <c r="Q14" s="17" t="str">
        <f t="shared" si="2"/>
        <v/>
      </c>
      <c r="R14" s="18" t="str">
        <f t="shared" si="3"/>
        <v/>
      </c>
      <c r="S14" s="32" t="str">
        <f>IF(Data!B12=0,"",NORMSDIST(R14))</f>
        <v/>
      </c>
      <c r="T14" s="18" t="str">
        <f>IF(Data!B12=0,"",G$4/100*Data!F12*Data!C12/Data!B12/(1-S14))</f>
        <v/>
      </c>
      <c r="U14" s="22">
        <f>IF(Data!F12&gt;0,C14,100000)</f>
        <v>100000</v>
      </c>
      <c r="V14" s="22" t="str">
        <f t="shared" si="4"/>
        <v/>
      </c>
      <c r="W14" s="21"/>
      <c r="X14" s="18"/>
      <c r="Y14" s="21"/>
      <c r="Z14" s="18"/>
      <c r="AA14" s="21"/>
      <c r="AB14" s="18"/>
      <c r="AC14" s="21"/>
    </row>
    <row r="15" spans="1:33">
      <c r="A15">
        <v>7</v>
      </c>
      <c r="B15" s="13" t="str">
        <f t="shared" si="0"/>
        <v/>
      </c>
      <c r="C15" s="13" t="str">
        <f>IF(Data!F13&gt;0,Data!F13,"")</f>
        <v/>
      </c>
      <c r="D15" s="13" t="str">
        <f t="shared" si="1"/>
        <v/>
      </c>
      <c r="E15" s="13"/>
      <c r="F15" s="13"/>
      <c r="P15" s="30" t="str">
        <f>IF(Data!B13=0,"",MIN(4,(1-C$4/100)*Data!C13/Data!D13/SQRT(Data!E13/20)))</f>
        <v/>
      </c>
      <c r="Q15" s="17" t="str">
        <f t="shared" si="2"/>
        <v/>
      </c>
      <c r="R15" s="18" t="str">
        <f t="shared" si="3"/>
        <v/>
      </c>
      <c r="S15" s="32" t="str">
        <f>IF(Data!B13=0,"",NORMSDIST(R15))</f>
        <v/>
      </c>
      <c r="T15" s="18" t="str">
        <f>IF(Data!B13=0,"",G$4/100*Data!F13*Data!C13/Data!B13/(1-S15))</f>
        <v/>
      </c>
      <c r="U15" s="22">
        <f>IF(Data!F13&gt;0,C15,100000)</f>
        <v>100000</v>
      </c>
      <c r="V15" s="22" t="str">
        <f t="shared" si="4"/>
        <v/>
      </c>
      <c r="W15" s="21"/>
      <c r="X15" s="18"/>
      <c r="Y15" s="21"/>
      <c r="Z15" s="18"/>
      <c r="AA15" s="21"/>
      <c r="AB15" s="18"/>
      <c r="AC15" s="21"/>
    </row>
    <row r="16" spans="1:33">
      <c r="A16">
        <v>8</v>
      </c>
      <c r="B16" s="13" t="str">
        <f t="shared" si="0"/>
        <v/>
      </c>
      <c r="C16" s="13" t="str">
        <f>IF(Data!F14&gt;0,Data!F14,"")</f>
        <v/>
      </c>
      <c r="D16" s="13" t="str">
        <f t="shared" si="1"/>
        <v/>
      </c>
      <c r="E16" s="13"/>
      <c r="F16" s="13"/>
      <c r="P16" s="30" t="str">
        <f>IF(Data!B14=0,"",MIN(4,(1-C$4/100)*Data!C14/Data!D14/SQRT(Data!E14/20)))</f>
        <v/>
      </c>
      <c r="Q16" s="17" t="str">
        <f t="shared" si="2"/>
        <v/>
      </c>
      <c r="R16" s="18" t="str">
        <f t="shared" si="3"/>
        <v/>
      </c>
      <c r="S16" s="32" t="str">
        <f>IF(Data!B14=0,"",NORMSDIST(R16))</f>
        <v/>
      </c>
      <c r="T16" s="18" t="str">
        <f>IF(Data!B14=0,"",G$4/100*Data!F14*Data!C14/Data!B14/(1-S16))</f>
        <v/>
      </c>
      <c r="U16" s="22">
        <f>IF(Data!F14&gt;0,C16,100000)</f>
        <v>100000</v>
      </c>
      <c r="V16" s="22" t="str">
        <f t="shared" si="4"/>
        <v/>
      </c>
      <c r="W16" s="21"/>
      <c r="X16" s="18"/>
      <c r="Y16" s="21"/>
      <c r="Z16" s="18"/>
      <c r="AA16" s="21"/>
      <c r="AB16" s="18"/>
      <c r="AC16" s="21"/>
    </row>
    <row r="17" spans="1:29">
      <c r="A17">
        <v>9</v>
      </c>
      <c r="B17" s="13" t="str">
        <f t="shared" si="0"/>
        <v/>
      </c>
      <c r="C17" s="13" t="str">
        <f>IF(Data!F15&gt;0,Data!F15,"")</f>
        <v/>
      </c>
      <c r="D17" s="13" t="str">
        <f t="shared" si="1"/>
        <v/>
      </c>
      <c r="E17" s="13"/>
      <c r="F17" s="13"/>
      <c r="P17" s="30" t="str">
        <f>IF(Data!B15=0,"",MIN(4,(1-C$4/100)*Data!C15/Data!D15/SQRT(Data!E15/20)))</f>
        <v/>
      </c>
      <c r="Q17" s="17" t="str">
        <f t="shared" si="2"/>
        <v/>
      </c>
      <c r="R17" s="18" t="str">
        <f t="shared" si="3"/>
        <v/>
      </c>
      <c r="S17" s="32" t="str">
        <f>IF(Data!B15=0,"",NORMSDIST(R17))</f>
        <v/>
      </c>
      <c r="T17" s="18" t="str">
        <f>IF(Data!B15=0,"",G$4/100*Data!F15*Data!C15/Data!B15/(1-S17))</f>
        <v/>
      </c>
      <c r="U17" s="22">
        <f>IF(Data!F15&gt;0,C17,100000)</f>
        <v>100000</v>
      </c>
      <c r="V17" s="22" t="str">
        <f t="shared" si="4"/>
        <v/>
      </c>
      <c r="W17" s="21"/>
      <c r="X17" s="18"/>
      <c r="Y17" s="21"/>
      <c r="Z17" s="18"/>
      <c r="AA17" s="21"/>
      <c r="AB17" s="18"/>
      <c r="AC17" s="21"/>
    </row>
    <row r="18" spans="1:29">
      <c r="A18">
        <v>10</v>
      </c>
      <c r="B18" s="13" t="str">
        <f t="shared" si="0"/>
        <v/>
      </c>
      <c r="C18" s="13" t="str">
        <f>IF(Data!F16&gt;0,Data!F16,"")</f>
        <v/>
      </c>
      <c r="D18" s="13" t="str">
        <f t="shared" si="1"/>
        <v/>
      </c>
      <c r="E18" s="13"/>
      <c r="F18" s="13"/>
      <c r="P18" s="30" t="str">
        <f>IF(Data!B16=0,"",MIN(4,(1-C$4/100)*Data!C16/Data!D16/SQRT(Data!E16/20)))</f>
        <v/>
      </c>
      <c r="Q18" s="17" t="str">
        <f t="shared" si="2"/>
        <v/>
      </c>
      <c r="R18" s="18" t="str">
        <f t="shared" si="3"/>
        <v/>
      </c>
      <c r="S18" s="32" t="str">
        <f>IF(Data!B16=0,"",NORMSDIST(R18))</f>
        <v/>
      </c>
      <c r="T18" s="18" t="str">
        <f>IF(Data!B16=0,"",G$4/100*Data!F16*Data!C16/Data!B16/(1-S18))</f>
        <v/>
      </c>
      <c r="U18" s="22">
        <f>IF(Data!F16&gt;0,C18,100000)</f>
        <v>100000</v>
      </c>
      <c r="V18" s="22" t="str">
        <f t="shared" si="4"/>
        <v/>
      </c>
      <c r="W18" s="21"/>
      <c r="X18" s="18"/>
      <c r="Y18" s="21"/>
      <c r="Z18" s="18"/>
      <c r="AA18" s="21"/>
      <c r="AB18" s="18"/>
      <c r="AC18" s="21"/>
    </row>
    <row r="19" spans="1:29">
      <c r="A19">
        <v>11</v>
      </c>
      <c r="B19" s="13" t="str">
        <f t="shared" si="0"/>
        <v/>
      </c>
      <c r="C19" s="13" t="str">
        <f>IF(Data!F17&gt;0,Data!F17,"")</f>
        <v/>
      </c>
      <c r="D19" s="13" t="str">
        <f t="shared" si="1"/>
        <v/>
      </c>
      <c r="E19" s="13"/>
      <c r="F19" s="13"/>
      <c r="P19" s="30" t="str">
        <f>IF(Data!B17=0,"",MIN(4,(1-C$4/100)*Data!C17/Data!D17/SQRT(Data!E17/20)))</f>
        <v/>
      </c>
      <c r="Q19" s="17" t="str">
        <f t="shared" si="2"/>
        <v/>
      </c>
      <c r="R19" s="18" t="str">
        <f t="shared" si="3"/>
        <v/>
      </c>
      <c r="S19" s="32" t="str">
        <f>IF(Data!B17=0,"",NORMSDIST(R19))</f>
        <v/>
      </c>
      <c r="T19" s="18" t="str">
        <f>IF(Data!B17=0,"",G$4/100*Data!F17*Data!C17/Data!B17/(1-S19))</f>
        <v/>
      </c>
      <c r="U19" s="22">
        <f>IF(Data!F17&gt;0,C19,100000)</f>
        <v>100000</v>
      </c>
      <c r="V19" s="22" t="str">
        <f t="shared" si="4"/>
        <v/>
      </c>
      <c r="W19" s="21"/>
      <c r="X19" s="18"/>
      <c r="Y19" s="21"/>
      <c r="Z19" s="18"/>
      <c r="AA19" s="21"/>
      <c r="AB19" s="18"/>
      <c r="AC19" s="21"/>
    </row>
    <row r="20" spans="1:29">
      <c r="A20">
        <v>12</v>
      </c>
      <c r="B20" s="13" t="str">
        <f t="shared" si="0"/>
        <v/>
      </c>
      <c r="C20" s="13" t="str">
        <f>IF(Data!F18&gt;0,Data!F18,"")</f>
        <v/>
      </c>
      <c r="D20" s="13" t="str">
        <f t="shared" si="1"/>
        <v/>
      </c>
      <c r="E20" s="13"/>
      <c r="F20" s="13"/>
      <c r="P20" s="30" t="str">
        <f>IF(Data!B18=0,"",MIN(4,(1-C$4/100)*Data!C18/Data!D18/SQRT(Data!E18/20)))</f>
        <v/>
      </c>
      <c r="Q20" s="17" t="str">
        <f t="shared" si="2"/>
        <v/>
      </c>
      <c r="R20" s="18" t="str">
        <f t="shared" si="3"/>
        <v/>
      </c>
      <c r="S20" s="32" t="str">
        <f>IF(Data!B18=0,"",NORMSDIST(R20))</f>
        <v/>
      </c>
      <c r="T20" s="18" t="str">
        <f>IF(Data!B18=0,"",G$4/100*Data!F18*Data!C18/Data!B18/(1-S20))</f>
        <v/>
      </c>
      <c r="U20" s="22">
        <f>IF(Data!F18&gt;0,C20,100000)</f>
        <v>100000</v>
      </c>
      <c r="V20" s="22" t="str">
        <f t="shared" si="4"/>
        <v/>
      </c>
      <c r="W20" s="21"/>
      <c r="X20" s="18"/>
      <c r="Y20" s="21"/>
      <c r="Z20" s="18"/>
      <c r="AA20" s="21"/>
      <c r="AB20" s="18"/>
      <c r="AC20" s="21"/>
    </row>
    <row r="21" spans="1:29">
      <c r="A21">
        <v>13</v>
      </c>
      <c r="B21" s="13" t="str">
        <f t="shared" si="0"/>
        <v/>
      </c>
      <c r="C21" s="13" t="str">
        <f>IF(Data!F19&gt;0,Data!F19,"")</f>
        <v/>
      </c>
      <c r="D21" s="13" t="str">
        <f t="shared" si="1"/>
        <v/>
      </c>
      <c r="E21" s="13"/>
      <c r="F21" s="13"/>
      <c r="P21" s="30" t="str">
        <f>IF(Data!B19=0,"",MIN(4,(1-C$4/100)*Data!C19/Data!D19/SQRT(Data!E19/20)))</f>
        <v/>
      </c>
      <c r="Q21" s="17" t="str">
        <f t="shared" si="2"/>
        <v/>
      </c>
      <c r="R21" s="18" t="str">
        <f t="shared" si="3"/>
        <v/>
      </c>
      <c r="S21" s="32" t="str">
        <f>IF(Data!B19=0,"",NORMSDIST(R21))</f>
        <v/>
      </c>
      <c r="T21" s="18" t="str">
        <f>IF(Data!B19=0,"",G$4/100*Data!F19*Data!C19/Data!B19/(1-S21))</f>
        <v/>
      </c>
      <c r="U21" s="22">
        <f>IF(Data!F19&gt;0,C21,100000)</f>
        <v>100000</v>
      </c>
      <c r="V21" s="22" t="str">
        <f t="shared" si="4"/>
        <v/>
      </c>
      <c r="W21" s="21"/>
      <c r="X21" s="18"/>
      <c r="Y21" s="21"/>
      <c r="Z21" s="18"/>
      <c r="AA21" s="21"/>
      <c r="AB21" s="18"/>
      <c r="AC21" s="21"/>
    </row>
    <row r="22" spans="1:29">
      <c r="A22">
        <v>14</v>
      </c>
      <c r="B22" s="13" t="str">
        <f t="shared" si="0"/>
        <v/>
      </c>
      <c r="C22" s="13" t="str">
        <f>IF(Data!F20&gt;0,Data!F20,"")</f>
        <v/>
      </c>
      <c r="D22" s="13" t="str">
        <f t="shared" si="1"/>
        <v/>
      </c>
      <c r="E22" s="13"/>
      <c r="F22" s="13"/>
      <c r="P22" s="30" t="str">
        <f>IF(Data!B20=0,"",MIN(4,(1-C$4/100)*Data!C20/Data!D20/SQRT(Data!E20/20)))</f>
        <v/>
      </c>
      <c r="Q22" s="17" t="str">
        <f t="shared" si="2"/>
        <v/>
      </c>
      <c r="R22" s="18" t="str">
        <f t="shared" si="3"/>
        <v/>
      </c>
      <c r="S22" s="32" t="str">
        <f>IF(Data!B20=0,"",NORMSDIST(R22))</f>
        <v/>
      </c>
      <c r="T22" s="18" t="str">
        <f>IF(Data!B20=0,"",G$4/100*Data!F20*Data!C20/Data!B20/(1-S22))</f>
        <v/>
      </c>
      <c r="U22" s="22">
        <f>IF(Data!F20&gt;0,C22,100000)</f>
        <v>100000</v>
      </c>
      <c r="V22" s="22" t="str">
        <f t="shared" si="4"/>
        <v/>
      </c>
      <c r="W22" s="21"/>
      <c r="X22" s="18"/>
      <c r="Y22" s="21"/>
      <c r="Z22" s="18"/>
      <c r="AA22" s="21"/>
      <c r="AB22" s="18"/>
      <c r="AC22" s="21"/>
    </row>
    <row r="23" spans="1:29">
      <c r="A23">
        <v>15</v>
      </c>
      <c r="B23" s="13" t="str">
        <f t="shared" si="0"/>
        <v/>
      </c>
      <c r="C23" s="13" t="str">
        <f>IF(Data!F21&gt;0,Data!F21,"")</f>
        <v/>
      </c>
      <c r="D23" s="13" t="str">
        <f t="shared" si="1"/>
        <v/>
      </c>
      <c r="E23" s="13"/>
      <c r="F23" s="13"/>
      <c r="P23" s="30" t="str">
        <f>IF(Data!B21=0,"",MIN(4,(1-C$4/100)*Data!C21/Data!D21/SQRT(Data!E21/20)))</f>
        <v/>
      </c>
      <c r="Q23" s="17" t="str">
        <f t="shared" si="2"/>
        <v/>
      </c>
      <c r="R23" s="18" t="str">
        <f t="shared" si="3"/>
        <v/>
      </c>
      <c r="S23" s="32" t="str">
        <f>IF(Data!B21=0,"",NORMSDIST(R23))</f>
        <v/>
      </c>
      <c r="T23" s="18" t="str">
        <f>IF(Data!B21=0,"",G$4/100*Data!F21*Data!C21/Data!B21/(1-S23))</f>
        <v/>
      </c>
      <c r="U23" s="22">
        <f>IF(Data!F21&gt;0,C23,100000)</f>
        <v>100000</v>
      </c>
      <c r="V23" s="22" t="str">
        <f t="shared" si="4"/>
        <v/>
      </c>
      <c r="W23" s="21"/>
      <c r="X23" s="18"/>
      <c r="Y23" s="21"/>
      <c r="Z23" s="18"/>
      <c r="AA23" s="21"/>
      <c r="AB23" s="18"/>
      <c r="AC23" s="21"/>
    </row>
    <row r="24" spans="1:29">
      <c r="A24">
        <v>16</v>
      </c>
      <c r="B24" s="13" t="str">
        <f t="shared" si="0"/>
        <v/>
      </c>
      <c r="C24" s="13" t="str">
        <f>IF(Data!F22&gt;0,Data!F22,"")</f>
        <v/>
      </c>
      <c r="D24" s="13" t="str">
        <f t="shared" si="1"/>
        <v/>
      </c>
      <c r="E24" s="13"/>
      <c r="F24" s="13"/>
      <c r="P24" s="30" t="str">
        <f>IF(Data!B22=0,"",MIN(4,(1-C$4/100)*Data!C22/Data!D22/SQRT(Data!E22/20)))</f>
        <v/>
      </c>
      <c r="Q24" s="17" t="str">
        <f t="shared" si="2"/>
        <v/>
      </c>
      <c r="R24" s="18" t="str">
        <f t="shared" si="3"/>
        <v/>
      </c>
      <c r="S24" s="32" t="str">
        <f>IF(Data!B22=0,"",NORMSDIST(R24))</f>
        <v/>
      </c>
      <c r="T24" s="18" t="str">
        <f>IF(Data!B22=0,"",G$4/100*Data!F22*Data!C22/Data!B22/(1-S24))</f>
        <v/>
      </c>
      <c r="U24" s="22">
        <f>IF(Data!F22&gt;0,C24,100000)</f>
        <v>100000</v>
      </c>
      <c r="V24" s="22" t="str">
        <f t="shared" si="4"/>
        <v/>
      </c>
      <c r="W24" s="21"/>
      <c r="X24" s="18"/>
      <c r="Y24" s="21"/>
      <c r="Z24" s="18"/>
      <c r="AA24" s="21"/>
      <c r="AB24" s="18"/>
      <c r="AC24" s="21"/>
    </row>
    <row r="25" spans="1:29">
      <c r="A25">
        <v>17</v>
      </c>
      <c r="B25" s="13" t="str">
        <f t="shared" si="0"/>
        <v/>
      </c>
      <c r="C25" s="13" t="str">
        <f>IF(Data!F23&gt;0,Data!F23,"")</f>
        <v/>
      </c>
      <c r="D25" s="13" t="str">
        <f t="shared" si="1"/>
        <v/>
      </c>
      <c r="E25" s="13"/>
      <c r="F25" s="13"/>
      <c r="P25" s="30" t="str">
        <f>IF(Data!B23=0,"",MIN(4,(1-C$4/100)*Data!C23/Data!D23/SQRT(Data!E23/20)))</f>
        <v/>
      </c>
      <c r="Q25" s="17" t="str">
        <f t="shared" si="2"/>
        <v/>
      </c>
      <c r="R25" s="18" t="str">
        <f t="shared" si="3"/>
        <v/>
      </c>
      <c r="S25" s="32" t="str">
        <f>IF(Data!B23=0,"",NORMSDIST(R25))</f>
        <v/>
      </c>
      <c r="T25" s="18" t="str">
        <f>IF(Data!B23=0,"",G$4/100*Data!F23*Data!C23/Data!B23/(1-S25))</f>
        <v/>
      </c>
      <c r="U25" s="22">
        <f>IF(Data!F23&gt;0,C25,100000)</f>
        <v>100000</v>
      </c>
      <c r="V25" s="22" t="str">
        <f t="shared" si="4"/>
        <v/>
      </c>
      <c r="W25" s="21"/>
      <c r="X25" s="18"/>
      <c r="Y25" s="21"/>
      <c r="Z25" s="18"/>
      <c r="AA25" s="21"/>
      <c r="AB25" s="18"/>
      <c r="AC25" s="21"/>
    </row>
    <row r="26" spans="1:29">
      <c r="A26">
        <v>18</v>
      </c>
      <c r="B26" s="13" t="str">
        <f t="shared" si="0"/>
        <v/>
      </c>
      <c r="C26" s="13" t="str">
        <f>IF(Data!F24&gt;0,Data!F24,"")</f>
        <v/>
      </c>
      <c r="D26" s="13" t="str">
        <f t="shared" si="1"/>
        <v/>
      </c>
      <c r="E26" s="13"/>
      <c r="F26" s="13"/>
      <c r="P26" s="30" t="str">
        <f>IF(Data!B24=0,"",MIN(4,(1-C$4/100)*Data!C24/Data!D24/SQRT(Data!E24/20)))</f>
        <v/>
      </c>
      <c r="Q26" s="17" t="str">
        <f t="shared" si="2"/>
        <v/>
      </c>
      <c r="R26" s="18" t="str">
        <f t="shared" si="3"/>
        <v/>
      </c>
      <c r="S26" s="32" t="str">
        <f>IF(Data!B24=0,"",NORMSDIST(R26))</f>
        <v/>
      </c>
      <c r="T26" s="18" t="str">
        <f>IF(Data!B24=0,"",G$4/100*Data!F24*Data!C24/Data!B24/(1-S26))</f>
        <v/>
      </c>
      <c r="U26" s="22">
        <f>IF(Data!F24&gt;0,C26,100000)</f>
        <v>100000</v>
      </c>
      <c r="V26" s="22" t="str">
        <f t="shared" si="4"/>
        <v/>
      </c>
      <c r="W26" s="21"/>
      <c r="X26" s="18"/>
      <c r="Y26" s="21"/>
      <c r="Z26" s="18"/>
      <c r="AA26" s="21"/>
      <c r="AB26" s="18"/>
      <c r="AC26" s="21"/>
    </row>
    <row r="27" spans="1:29">
      <c r="A27">
        <v>19</v>
      </c>
      <c r="B27" s="13" t="str">
        <f t="shared" si="0"/>
        <v/>
      </c>
      <c r="C27" s="13" t="str">
        <f>IF(Data!F25&gt;0,Data!F25,"")</f>
        <v/>
      </c>
      <c r="D27" s="13" t="str">
        <f t="shared" si="1"/>
        <v/>
      </c>
      <c r="E27" s="13"/>
      <c r="F27" s="13"/>
      <c r="P27" s="30" t="str">
        <f>IF(Data!B25=0,"",MIN(4,(1-C$4/100)*Data!C25/Data!D25/SQRT(Data!E25/20)))</f>
        <v/>
      </c>
      <c r="Q27" s="17" t="str">
        <f t="shared" si="2"/>
        <v/>
      </c>
      <c r="R27" s="18" t="str">
        <f t="shared" si="3"/>
        <v/>
      </c>
      <c r="S27" s="32" t="str">
        <f>IF(Data!B25=0,"",NORMSDIST(R27))</f>
        <v/>
      </c>
      <c r="T27" s="18" t="str">
        <f>IF(Data!B25=0,"",G$4/100*Data!F25*Data!C25/Data!B25/(1-S27))</f>
        <v/>
      </c>
      <c r="U27" s="22">
        <f>IF(Data!F25&gt;0,C27,100000)</f>
        <v>100000</v>
      </c>
      <c r="V27" s="22" t="str">
        <f t="shared" si="4"/>
        <v/>
      </c>
      <c r="W27" s="21"/>
      <c r="X27" s="18"/>
      <c r="Y27" s="21"/>
      <c r="Z27" s="18"/>
      <c r="AA27" s="21"/>
      <c r="AB27" s="18"/>
      <c r="AC27" s="21"/>
    </row>
    <row r="28" spans="1:29">
      <c r="A28">
        <v>20</v>
      </c>
      <c r="B28" s="13" t="str">
        <f t="shared" si="0"/>
        <v/>
      </c>
      <c r="C28" s="13" t="str">
        <f>IF(Data!F26&gt;0,Data!F26,"")</f>
        <v/>
      </c>
      <c r="D28" s="13" t="str">
        <f t="shared" si="1"/>
        <v/>
      </c>
      <c r="E28" s="13"/>
      <c r="F28" s="13"/>
      <c r="P28" s="30" t="str">
        <f>IF(Data!B26=0,"",MIN(4,(1-C$4/100)*Data!C26/Data!D26/SQRT(Data!E26/20)))</f>
        <v/>
      </c>
      <c r="Q28" s="17" t="str">
        <f t="shared" si="2"/>
        <v/>
      </c>
      <c r="R28" s="18" t="str">
        <f t="shared" si="3"/>
        <v/>
      </c>
      <c r="S28" s="32" t="str">
        <f>IF(Data!B26=0,"",NORMSDIST(R28))</f>
        <v/>
      </c>
      <c r="T28" s="18" t="str">
        <f>IF(Data!B26=0,"",G$4/100*Data!F26*Data!C26/Data!B26/(1-S28))</f>
        <v/>
      </c>
      <c r="U28" s="22">
        <f>IF(Data!F26&gt;0,C28,100000)</f>
        <v>100000</v>
      </c>
      <c r="V28" s="22" t="str">
        <f t="shared" si="4"/>
        <v/>
      </c>
      <c r="W28" s="21"/>
      <c r="X28" s="18"/>
      <c r="Y28" s="21"/>
      <c r="Z28" s="18"/>
      <c r="AA28" s="21"/>
      <c r="AB28" s="18"/>
      <c r="AC28" s="21"/>
    </row>
    <row r="29" spans="1:29">
      <c r="B29" s="13"/>
      <c r="C29" s="22"/>
      <c r="D29" s="22"/>
      <c r="E29" s="13"/>
      <c r="F29" s="13"/>
      <c r="S29" s="15"/>
      <c r="T29" s="18"/>
      <c r="U29" s="21"/>
      <c r="V29" s="18"/>
      <c r="W29" s="21"/>
      <c r="X29" s="18"/>
      <c r="Y29" s="21"/>
      <c r="Z29" s="18"/>
      <c r="AA29" s="21"/>
      <c r="AB29" s="18"/>
      <c r="AC29" s="21"/>
    </row>
    <row r="30" spans="1:29">
      <c r="B30" s="13"/>
      <c r="C30" s="22"/>
      <c r="D30" s="22"/>
      <c r="E30" s="13"/>
      <c r="F30" s="13"/>
      <c r="S30" s="15"/>
      <c r="T30" s="18"/>
      <c r="U30" s="21"/>
      <c r="V30" s="18"/>
      <c r="W30" s="21"/>
      <c r="X30" s="18"/>
      <c r="Y30" s="21"/>
      <c r="Z30" s="18"/>
      <c r="AA30" s="21"/>
      <c r="AB30" s="18"/>
      <c r="AC30" s="21"/>
    </row>
    <row r="31" spans="1:29">
      <c r="B31" s="13"/>
      <c r="C31" s="22"/>
      <c r="D31" s="22"/>
      <c r="E31" s="13"/>
      <c r="F31" s="13"/>
      <c r="S31" s="15"/>
      <c r="T31" s="18"/>
      <c r="U31" s="21"/>
      <c r="V31" s="18"/>
      <c r="W31" s="21"/>
      <c r="X31" s="18"/>
      <c r="Y31" s="21"/>
      <c r="Z31" s="18"/>
      <c r="AA31" s="21"/>
      <c r="AB31" s="18"/>
      <c r="AC31" s="21"/>
    </row>
    <row r="32" spans="1:29">
      <c r="B32" s="13"/>
      <c r="C32" s="22"/>
      <c r="D32" s="22"/>
      <c r="E32" s="13"/>
      <c r="F32" s="13"/>
      <c r="S32" s="15"/>
      <c r="T32" s="18"/>
      <c r="U32" s="21"/>
      <c r="V32" s="18"/>
      <c r="W32" s="21"/>
      <c r="X32" s="18"/>
      <c r="Y32" s="21"/>
      <c r="Z32" s="18"/>
      <c r="AA32" s="21"/>
      <c r="AB32" s="18"/>
      <c r="AC32" s="21"/>
    </row>
    <row r="33" spans="2:29">
      <c r="B33" s="13"/>
      <c r="C33" s="22"/>
      <c r="D33" s="22"/>
      <c r="E33" s="13"/>
      <c r="F33" s="13"/>
      <c r="S33" s="15"/>
      <c r="T33" s="18"/>
      <c r="U33" s="21"/>
      <c r="V33" s="18"/>
      <c r="W33" s="21"/>
      <c r="X33" s="18"/>
      <c r="Y33" s="21"/>
      <c r="Z33" s="18"/>
      <c r="AA33" s="21"/>
      <c r="AB33" s="18"/>
      <c r="AC33" s="21"/>
    </row>
    <row r="34" spans="2:29">
      <c r="B34" s="13"/>
      <c r="C34" s="22"/>
      <c r="D34" s="22"/>
      <c r="E34" s="13"/>
      <c r="F34" s="13"/>
      <c r="S34" s="15"/>
      <c r="T34" s="18"/>
      <c r="U34" s="21"/>
      <c r="V34" s="18"/>
      <c r="W34" s="21"/>
      <c r="X34" s="18"/>
      <c r="Y34" s="21"/>
      <c r="Z34" s="18"/>
      <c r="AA34" s="21"/>
      <c r="AB34" s="18"/>
      <c r="AC34" s="21"/>
    </row>
    <row r="35" spans="2:29">
      <c r="B35" s="13"/>
      <c r="C35" s="22"/>
      <c r="D35" s="22"/>
      <c r="E35" s="13"/>
      <c r="F35" s="13"/>
      <c r="S35" s="15"/>
      <c r="T35" s="18"/>
      <c r="U35" s="21"/>
      <c r="V35" s="18"/>
      <c r="W35" s="21"/>
      <c r="X35" s="18"/>
      <c r="Y35" s="21"/>
      <c r="Z35" s="18"/>
      <c r="AA35" s="21"/>
      <c r="AB35" s="18"/>
      <c r="AC35" s="21"/>
    </row>
    <row r="36" spans="2:29">
      <c r="B36" s="13"/>
      <c r="C36" s="22"/>
      <c r="D36" s="22"/>
      <c r="E36" s="13"/>
      <c r="F36" s="13"/>
      <c r="S36" s="15"/>
      <c r="T36" s="18"/>
      <c r="U36" s="21"/>
      <c r="V36" s="18"/>
      <c r="W36" s="21"/>
      <c r="X36" s="18"/>
      <c r="Y36" s="21"/>
      <c r="Z36" s="18"/>
      <c r="AA36" s="21"/>
      <c r="AB36" s="18"/>
      <c r="AC36" s="21"/>
    </row>
    <row r="37" spans="2:29">
      <c r="B37" s="13"/>
      <c r="C37" s="22"/>
      <c r="D37" s="22"/>
      <c r="E37" s="13"/>
      <c r="F37" s="13"/>
      <c r="S37" s="15"/>
      <c r="T37" s="18"/>
      <c r="U37" s="21"/>
      <c r="V37" s="18"/>
      <c r="W37" s="21"/>
      <c r="X37" s="18"/>
      <c r="Y37" s="21"/>
      <c r="Z37" s="18"/>
      <c r="AA37" s="21"/>
      <c r="AB37" s="18"/>
      <c r="AC37" s="21"/>
    </row>
    <row r="38" spans="2:29">
      <c r="B38" s="13"/>
      <c r="C38" s="22"/>
      <c r="D38" s="22"/>
      <c r="E38" s="13"/>
      <c r="F38" s="13"/>
      <c r="S38" s="15"/>
      <c r="T38" s="18"/>
      <c r="U38" s="21"/>
      <c r="V38" s="18"/>
      <c r="W38" s="21"/>
      <c r="X38" s="18"/>
      <c r="Y38" s="21"/>
      <c r="Z38" s="18"/>
      <c r="AA38" s="21"/>
      <c r="AB38" s="18"/>
      <c r="AC38" s="21"/>
    </row>
    <row r="39" spans="2:29">
      <c r="B39" s="13"/>
      <c r="C39" s="22"/>
      <c r="D39" s="22"/>
      <c r="E39" s="13"/>
      <c r="F39" s="13"/>
      <c r="S39" s="15"/>
      <c r="T39" s="18"/>
      <c r="U39" s="21"/>
      <c r="V39" s="18"/>
      <c r="W39" s="21"/>
      <c r="X39" s="18"/>
      <c r="Y39" s="21"/>
      <c r="Z39" s="18"/>
      <c r="AA39" s="21"/>
      <c r="AB39" s="18"/>
      <c r="AC39" s="21"/>
    </row>
    <row r="40" spans="2:29">
      <c r="B40" s="13"/>
      <c r="C40" s="22"/>
      <c r="D40" s="22"/>
      <c r="E40" s="13"/>
      <c r="F40" s="13"/>
      <c r="S40" s="15"/>
      <c r="T40" s="18"/>
      <c r="U40" s="21"/>
      <c r="V40" s="18"/>
      <c r="W40" s="21"/>
      <c r="X40" s="18"/>
      <c r="Y40" s="21"/>
      <c r="Z40" s="18"/>
      <c r="AA40" s="21"/>
      <c r="AB40" s="18"/>
      <c r="AC40" s="21"/>
    </row>
    <row r="41" spans="2:29">
      <c r="B41" s="13"/>
      <c r="C41" s="22"/>
      <c r="D41" s="22"/>
      <c r="E41" s="13"/>
      <c r="F41" s="13"/>
      <c r="S41" s="15"/>
      <c r="T41" s="18"/>
      <c r="U41" s="21"/>
      <c r="V41" s="18"/>
      <c r="W41" s="21"/>
      <c r="X41" s="18"/>
      <c r="Y41" s="21"/>
      <c r="Z41" s="18"/>
      <c r="AA41" s="21"/>
      <c r="AB41" s="18"/>
      <c r="AC41" s="21"/>
    </row>
    <row r="42" spans="2:29">
      <c r="B42" s="13"/>
      <c r="C42" s="22"/>
      <c r="D42" s="22"/>
      <c r="E42" s="13"/>
      <c r="F42" s="13"/>
      <c r="S42" s="15"/>
      <c r="T42" s="18"/>
      <c r="U42" s="21"/>
      <c r="V42" s="18"/>
      <c r="W42" s="21"/>
      <c r="X42" s="18"/>
      <c r="Y42" s="21"/>
      <c r="Z42" s="18"/>
      <c r="AA42" s="21"/>
      <c r="AB42" s="18"/>
      <c r="AC42" s="21"/>
    </row>
    <row r="43" spans="2:29">
      <c r="B43" s="13"/>
      <c r="C43" s="22"/>
      <c r="D43" s="22"/>
      <c r="E43" s="13"/>
      <c r="F43" s="13"/>
      <c r="S43" s="15"/>
      <c r="T43" s="18"/>
      <c r="U43" s="21"/>
      <c r="V43" s="18"/>
      <c r="W43" s="21"/>
      <c r="X43" s="18"/>
      <c r="Y43" s="21"/>
      <c r="Z43" s="18"/>
      <c r="AA43" s="21"/>
      <c r="AB43" s="18"/>
      <c r="AC43" s="21"/>
    </row>
    <row r="44" spans="2:29">
      <c r="B44" s="13"/>
      <c r="C44" s="22"/>
      <c r="D44" s="22"/>
      <c r="E44" s="13"/>
      <c r="F44" s="13"/>
      <c r="S44" s="15"/>
      <c r="T44" s="18"/>
      <c r="U44" s="21"/>
      <c r="V44" s="18"/>
      <c r="W44" s="21"/>
      <c r="X44" s="18"/>
      <c r="Y44" s="21"/>
      <c r="Z44" s="18"/>
      <c r="AA44" s="21"/>
      <c r="AB44" s="18"/>
      <c r="AC44" s="21"/>
    </row>
    <row r="45" spans="2:29">
      <c r="B45" s="13"/>
      <c r="C45" s="22"/>
      <c r="D45" s="22"/>
      <c r="E45" s="13"/>
      <c r="F45" s="13"/>
      <c r="S45" s="15"/>
      <c r="T45" s="18"/>
      <c r="U45" s="21"/>
      <c r="V45" s="18"/>
      <c r="W45" s="21"/>
      <c r="X45" s="18"/>
      <c r="Y45" s="21"/>
      <c r="Z45" s="18"/>
      <c r="AA45" s="21"/>
      <c r="AB45" s="18"/>
      <c r="AC45" s="21"/>
    </row>
    <row r="46" spans="2:29">
      <c r="B46" s="13"/>
      <c r="C46" s="22"/>
      <c r="D46" s="22"/>
      <c r="E46" s="13"/>
      <c r="F46" s="13"/>
      <c r="S46" s="15"/>
      <c r="T46" s="18"/>
      <c r="U46" s="21"/>
      <c r="V46" s="18"/>
      <c r="W46" s="21"/>
      <c r="X46" s="18"/>
      <c r="Y46" s="21"/>
      <c r="Z46" s="18"/>
      <c r="AA46" s="21"/>
      <c r="AB46" s="18"/>
      <c r="AC46" s="21"/>
    </row>
    <row r="47" spans="2:29">
      <c r="B47" s="13"/>
      <c r="C47" s="22"/>
      <c r="D47" s="22"/>
      <c r="E47" s="13"/>
      <c r="F47" s="13"/>
      <c r="S47" s="15"/>
      <c r="T47" s="18"/>
      <c r="U47" s="21"/>
      <c r="V47" s="18"/>
      <c r="W47" s="21"/>
      <c r="X47" s="18"/>
      <c r="Y47" s="21"/>
      <c r="Z47" s="18"/>
      <c r="AA47" s="21"/>
      <c r="AB47" s="18"/>
      <c r="AC47" s="21"/>
    </row>
    <row r="48" spans="2:29">
      <c r="B48" s="13"/>
      <c r="C48" s="22"/>
      <c r="D48" s="22"/>
      <c r="E48" s="13"/>
      <c r="F48" s="13"/>
      <c r="S48" s="15"/>
      <c r="T48" s="18"/>
      <c r="U48" s="21"/>
      <c r="V48" s="18"/>
      <c r="W48" s="21"/>
      <c r="X48" s="18"/>
      <c r="Y48" s="21"/>
      <c r="Z48" s="18"/>
      <c r="AA48" s="21"/>
      <c r="AB48" s="18"/>
      <c r="AC48" s="21"/>
    </row>
    <row r="49" spans="2:29">
      <c r="B49" s="13"/>
      <c r="C49" s="22"/>
      <c r="D49" s="22"/>
      <c r="E49" s="13"/>
      <c r="F49" s="13"/>
      <c r="S49" s="15"/>
      <c r="T49" s="18"/>
      <c r="U49" s="21"/>
      <c r="V49" s="18"/>
      <c r="W49" s="21"/>
      <c r="X49" s="18"/>
      <c r="Y49" s="21"/>
      <c r="Z49" s="18"/>
      <c r="AA49" s="21"/>
      <c r="AB49" s="18"/>
      <c r="AC49" s="21"/>
    </row>
    <row r="50" spans="2:29">
      <c r="B50" s="13"/>
      <c r="C50" s="22"/>
      <c r="D50" s="22"/>
      <c r="E50" s="13"/>
      <c r="F50" s="13"/>
      <c r="S50" s="15"/>
      <c r="T50" s="18"/>
      <c r="U50" s="21"/>
      <c r="V50" s="18"/>
      <c r="W50" s="21"/>
      <c r="X50" s="18"/>
      <c r="Y50" s="21"/>
      <c r="Z50" s="18"/>
      <c r="AA50" s="21"/>
      <c r="AB50" s="18"/>
      <c r="AC50" s="21"/>
    </row>
    <row r="51" spans="2:29">
      <c r="B51" s="13"/>
      <c r="C51" s="22"/>
      <c r="D51" s="22"/>
      <c r="E51" s="13"/>
      <c r="F51" s="13"/>
      <c r="S51" s="15"/>
      <c r="T51" s="18"/>
      <c r="U51" s="21"/>
      <c r="V51" s="18"/>
      <c r="W51" s="21"/>
      <c r="X51" s="18"/>
      <c r="Y51" s="21"/>
      <c r="Z51" s="18"/>
      <c r="AA51" s="21"/>
      <c r="AB51" s="18"/>
      <c r="AC51" s="21"/>
    </row>
    <row r="52" spans="2:29">
      <c r="B52" s="13"/>
      <c r="C52" s="22"/>
      <c r="D52" s="22"/>
      <c r="E52" s="13"/>
      <c r="F52" s="13"/>
      <c r="S52" s="15"/>
      <c r="T52" s="18"/>
      <c r="U52" s="21"/>
      <c r="V52" s="18"/>
      <c r="W52" s="21"/>
      <c r="X52" s="18"/>
      <c r="Y52" s="21"/>
      <c r="Z52" s="18"/>
      <c r="AA52" s="21"/>
      <c r="AB52" s="18"/>
      <c r="AC52" s="21"/>
    </row>
    <row r="53" spans="2:29">
      <c r="B53" s="13"/>
      <c r="C53" s="22"/>
      <c r="D53" s="22"/>
      <c r="E53" s="13"/>
      <c r="F53" s="13"/>
      <c r="S53" s="15"/>
      <c r="T53" s="18"/>
      <c r="U53" s="21"/>
      <c r="V53" s="18"/>
      <c r="W53" s="21"/>
      <c r="X53" s="18"/>
      <c r="Y53" s="21"/>
      <c r="Z53" s="18"/>
      <c r="AA53" s="21"/>
      <c r="AB53" s="18"/>
      <c r="AC53" s="21"/>
    </row>
    <row r="54" spans="2:29">
      <c r="B54" s="13"/>
      <c r="C54" s="22"/>
      <c r="D54" s="22"/>
      <c r="E54" s="13"/>
      <c r="F54" s="13"/>
      <c r="S54" s="15"/>
      <c r="T54" s="18"/>
      <c r="U54" s="21"/>
      <c r="V54" s="18"/>
      <c r="W54" s="21"/>
      <c r="X54" s="18"/>
      <c r="Y54" s="21"/>
      <c r="Z54" s="18"/>
      <c r="AA54" s="21"/>
      <c r="AB54" s="18"/>
      <c r="AC54" s="21"/>
    </row>
    <row r="55" spans="2:29">
      <c r="B55" s="13"/>
      <c r="C55" s="22"/>
      <c r="D55" s="22"/>
      <c r="E55" s="13"/>
      <c r="F55" s="13"/>
      <c r="S55" s="15"/>
      <c r="T55" s="18"/>
      <c r="U55" s="21"/>
      <c r="V55" s="18"/>
      <c r="W55" s="21"/>
      <c r="X55" s="18"/>
      <c r="Y55" s="21"/>
      <c r="Z55" s="18"/>
      <c r="AA55" s="21"/>
      <c r="AB55" s="18"/>
      <c r="AC55" s="21"/>
    </row>
    <row r="56" spans="2:29">
      <c r="B56" s="13"/>
      <c r="C56" s="22"/>
      <c r="D56" s="22"/>
      <c r="E56" s="13"/>
      <c r="F56" s="13"/>
      <c r="S56" s="15"/>
      <c r="T56" s="18"/>
      <c r="U56" s="21"/>
      <c r="V56" s="18"/>
      <c r="W56" s="21"/>
      <c r="X56" s="18"/>
      <c r="Y56" s="21"/>
      <c r="Z56" s="18"/>
      <c r="AA56" s="21"/>
      <c r="AB56" s="18"/>
      <c r="AC56" s="21"/>
    </row>
    <row r="57" spans="2:29">
      <c r="B57" s="13"/>
      <c r="C57" s="22"/>
      <c r="D57" s="22"/>
      <c r="E57" s="13"/>
      <c r="F57" s="13"/>
      <c r="S57" s="15"/>
      <c r="T57" s="18"/>
      <c r="U57" s="21"/>
      <c r="V57" s="18"/>
      <c r="W57" s="21"/>
      <c r="X57" s="18"/>
      <c r="Y57" s="21"/>
      <c r="Z57" s="18"/>
      <c r="AA57" s="21"/>
      <c r="AB57" s="18"/>
      <c r="AC57" s="21"/>
    </row>
    <row r="58" spans="2:29">
      <c r="B58" s="13"/>
      <c r="C58" s="22"/>
      <c r="D58" s="22"/>
      <c r="E58" s="13"/>
      <c r="F58" s="13"/>
      <c r="S58" s="15"/>
      <c r="T58" s="18"/>
      <c r="U58" s="21"/>
      <c r="V58" s="18"/>
      <c r="W58" s="21"/>
      <c r="X58" s="18"/>
      <c r="Y58" s="21"/>
      <c r="Z58" s="18"/>
      <c r="AA58" s="21"/>
      <c r="AB58" s="18"/>
      <c r="AC58" s="21"/>
    </row>
    <row r="59" spans="2:29">
      <c r="B59" s="13"/>
      <c r="C59" s="22"/>
      <c r="D59" s="22"/>
      <c r="E59" s="13"/>
      <c r="F59" s="13"/>
      <c r="S59" s="15"/>
      <c r="T59" s="18"/>
      <c r="U59" s="21"/>
      <c r="V59" s="18"/>
      <c r="W59" s="21"/>
      <c r="X59" s="18"/>
      <c r="Y59" s="21"/>
      <c r="Z59" s="18"/>
      <c r="AA59" s="21"/>
      <c r="AB59" s="18"/>
      <c r="AC59" s="21"/>
    </row>
    <row r="60" spans="2:29">
      <c r="B60" s="13"/>
      <c r="C60" s="22"/>
      <c r="D60" s="22"/>
      <c r="E60" s="13"/>
      <c r="F60" s="13"/>
      <c r="S60" s="15"/>
      <c r="T60" s="18"/>
      <c r="U60" s="21"/>
      <c r="V60" s="18"/>
      <c r="W60" s="21"/>
      <c r="X60" s="18"/>
      <c r="Y60" s="21"/>
      <c r="Z60" s="18"/>
      <c r="AA60" s="21"/>
      <c r="AB60" s="18"/>
      <c r="AC60" s="21"/>
    </row>
    <row r="61" spans="2:29">
      <c r="B61" s="13"/>
      <c r="C61" s="22"/>
      <c r="D61" s="22"/>
      <c r="E61" s="13"/>
      <c r="F61" s="13"/>
      <c r="S61" s="15"/>
      <c r="T61" s="18"/>
      <c r="U61" s="21"/>
      <c r="V61" s="18"/>
      <c r="W61" s="21"/>
      <c r="X61" s="18"/>
      <c r="Y61" s="21"/>
      <c r="Z61" s="18"/>
      <c r="AA61" s="21"/>
      <c r="AB61" s="18"/>
      <c r="AC61" s="21"/>
    </row>
    <row r="62" spans="2:29">
      <c r="B62" s="13"/>
      <c r="C62" s="22"/>
      <c r="D62" s="22"/>
      <c r="E62" s="13"/>
      <c r="F62" s="13"/>
      <c r="S62" s="15"/>
      <c r="T62" s="18"/>
      <c r="U62" s="21"/>
      <c r="V62" s="18"/>
      <c r="W62" s="21"/>
      <c r="X62" s="18"/>
      <c r="Y62" s="21"/>
      <c r="Z62" s="18"/>
      <c r="AA62" s="21"/>
      <c r="AB62" s="18"/>
      <c r="AC62" s="21"/>
    </row>
    <row r="63" spans="2:29">
      <c r="B63" s="13"/>
      <c r="C63" s="22"/>
      <c r="D63" s="22"/>
      <c r="E63" s="13"/>
      <c r="F63" s="13"/>
      <c r="S63" s="15"/>
      <c r="T63" s="18"/>
      <c r="U63" s="21"/>
      <c r="V63" s="18"/>
      <c r="W63" s="21"/>
      <c r="X63" s="18"/>
      <c r="Y63" s="21"/>
      <c r="Z63" s="18"/>
      <c r="AA63" s="21"/>
      <c r="AB63" s="18"/>
      <c r="AC63" s="21"/>
    </row>
    <row r="64" spans="2:29">
      <c r="B64" s="13"/>
      <c r="C64" s="22"/>
      <c r="D64" s="22"/>
      <c r="E64" s="13"/>
      <c r="F64" s="13"/>
      <c r="S64" s="15"/>
      <c r="T64" s="18"/>
      <c r="U64" s="21"/>
      <c r="V64" s="18"/>
      <c r="W64" s="21"/>
      <c r="X64" s="18"/>
      <c r="Y64" s="21"/>
      <c r="Z64" s="18"/>
      <c r="AA64" s="21"/>
      <c r="AB64" s="18"/>
      <c r="AC64" s="21"/>
    </row>
    <row r="65" spans="2:29">
      <c r="B65" s="13"/>
      <c r="C65" s="22"/>
      <c r="D65" s="22"/>
      <c r="E65" s="13"/>
      <c r="F65" s="13"/>
      <c r="S65" s="15"/>
      <c r="T65" s="18"/>
      <c r="U65" s="21"/>
      <c r="V65" s="18"/>
      <c r="W65" s="21"/>
      <c r="X65" s="18"/>
      <c r="Y65" s="21"/>
      <c r="Z65" s="18"/>
      <c r="AA65" s="21"/>
      <c r="AB65" s="18"/>
      <c r="AC65" s="21"/>
    </row>
    <row r="66" spans="2:29">
      <c r="B66" s="13"/>
      <c r="C66" s="22"/>
      <c r="D66" s="22"/>
      <c r="E66" s="13"/>
      <c r="F66" s="13"/>
      <c r="S66" s="15"/>
      <c r="T66" s="18"/>
      <c r="U66" s="21"/>
      <c r="V66" s="18"/>
      <c r="W66" s="21"/>
      <c r="X66" s="18"/>
      <c r="Y66" s="21"/>
      <c r="Z66" s="18"/>
      <c r="AA66" s="21"/>
      <c r="AB66" s="18"/>
      <c r="AC66" s="21"/>
    </row>
    <row r="67" spans="2:29">
      <c r="B67" s="13"/>
      <c r="C67" s="22"/>
      <c r="D67" s="22"/>
      <c r="E67" s="13"/>
      <c r="F67" s="13"/>
      <c r="S67" s="15"/>
      <c r="T67" s="18"/>
      <c r="U67" s="21"/>
      <c r="V67" s="18"/>
      <c r="W67" s="21"/>
      <c r="X67" s="18"/>
      <c r="Y67" s="21"/>
      <c r="Z67" s="18"/>
      <c r="AA67" s="21"/>
      <c r="AB67" s="18"/>
      <c r="AC67" s="21"/>
    </row>
    <row r="68" spans="2:29">
      <c r="B68" s="13"/>
      <c r="C68" s="22"/>
      <c r="D68" s="22"/>
      <c r="E68" s="13"/>
      <c r="F68" s="13"/>
      <c r="S68" s="15"/>
      <c r="T68" s="18"/>
      <c r="U68" s="21"/>
      <c r="V68" s="18"/>
      <c r="W68" s="21"/>
      <c r="X68" s="18"/>
      <c r="Y68" s="21"/>
      <c r="Z68" s="18"/>
      <c r="AA68" s="21"/>
      <c r="AB68" s="18"/>
      <c r="AC68" s="21"/>
    </row>
    <row r="69" spans="2:29">
      <c r="B69" s="13"/>
      <c r="C69" s="22"/>
      <c r="D69" s="22"/>
      <c r="E69" s="13"/>
      <c r="F69" s="13"/>
      <c r="S69" s="15"/>
      <c r="T69" s="18"/>
      <c r="U69" s="21"/>
      <c r="V69" s="18"/>
      <c r="W69" s="21"/>
      <c r="X69" s="18"/>
      <c r="Y69" s="21"/>
      <c r="Z69" s="18"/>
      <c r="AA69" s="21"/>
      <c r="AB69" s="18"/>
      <c r="AC69" s="21"/>
    </row>
    <row r="70" spans="2:29">
      <c r="B70" s="13"/>
      <c r="C70" s="22"/>
      <c r="D70" s="22"/>
      <c r="E70" s="13"/>
      <c r="F70" s="13"/>
      <c r="S70" s="15"/>
      <c r="T70" s="18"/>
      <c r="U70" s="21"/>
      <c r="V70" s="18"/>
      <c r="W70" s="21"/>
      <c r="X70" s="18"/>
      <c r="Y70" s="21"/>
      <c r="Z70" s="18"/>
      <c r="AA70" s="21"/>
      <c r="AB70" s="18"/>
      <c r="AC70" s="21"/>
    </row>
    <row r="71" spans="2:29">
      <c r="B71" s="13"/>
      <c r="C71" s="22"/>
      <c r="D71" s="22"/>
      <c r="E71" s="13"/>
      <c r="F71" s="13"/>
      <c r="S71" s="15"/>
      <c r="T71" s="18"/>
      <c r="U71" s="21"/>
      <c r="V71" s="18"/>
      <c r="W71" s="21"/>
      <c r="X71" s="18"/>
      <c r="Y71" s="21"/>
      <c r="Z71" s="18"/>
      <c r="AA71" s="21"/>
      <c r="AB71" s="18"/>
      <c r="AC71" s="21"/>
    </row>
    <row r="72" spans="2:29">
      <c r="B72" s="13"/>
      <c r="C72" s="22"/>
      <c r="D72" s="22"/>
      <c r="E72" s="13"/>
      <c r="F72" s="13"/>
      <c r="S72" s="15"/>
      <c r="T72" s="18"/>
      <c r="U72" s="21"/>
      <c r="V72" s="18"/>
      <c r="W72" s="21"/>
      <c r="X72" s="18"/>
      <c r="Y72" s="21"/>
      <c r="Z72" s="18"/>
      <c r="AA72" s="21"/>
      <c r="AB72" s="18"/>
      <c r="AC72" s="21"/>
    </row>
    <row r="73" spans="2:29">
      <c r="B73" s="13"/>
      <c r="C73" s="22"/>
      <c r="D73" s="22"/>
      <c r="E73" s="13"/>
      <c r="F73" s="13"/>
      <c r="S73" s="15"/>
      <c r="T73" s="18"/>
      <c r="U73" s="21"/>
      <c r="V73" s="18"/>
      <c r="W73" s="21"/>
      <c r="X73" s="18"/>
      <c r="Y73" s="21"/>
      <c r="Z73" s="18"/>
      <c r="AA73" s="21"/>
      <c r="AB73" s="18"/>
      <c r="AC73" s="21"/>
    </row>
    <row r="74" spans="2:29">
      <c r="B74" s="13"/>
      <c r="C74" s="22"/>
      <c r="D74" s="22"/>
      <c r="E74" s="13"/>
      <c r="F74" s="13"/>
      <c r="S74" s="15"/>
      <c r="T74" s="18"/>
      <c r="U74" s="21"/>
      <c r="V74" s="18"/>
      <c r="W74" s="21"/>
      <c r="X74" s="18"/>
      <c r="Y74" s="21"/>
      <c r="Z74" s="18"/>
      <c r="AA74" s="21"/>
      <c r="AB74" s="18"/>
      <c r="AC74" s="21"/>
    </row>
    <row r="75" spans="2:29">
      <c r="B75" s="13"/>
      <c r="C75" s="22"/>
      <c r="D75" s="22"/>
      <c r="E75" s="13"/>
      <c r="F75" s="13"/>
      <c r="S75" s="15"/>
      <c r="T75" s="18"/>
      <c r="U75" s="21"/>
      <c r="V75" s="18"/>
      <c r="W75" s="21"/>
      <c r="X75" s="18"/>
      <c r="Y75" s="21"/>
      <c r="Z75" s="18"/>
      <c r="AA75" s="21"/>
      <c r="AB75" s="18"/>
      <c r="AC75" s="21"/>
    </row>
    <row r="76" spans="2:29">
      <c r="B76" s="13"/>
      <c r="C76" s="22"/>
      <c r="D76" s="22"/>
      <c r="E76" s="13"/>
      <c r="F76" s="13"/>
      <c r="S76" s="15"/>
      <c r="T76" s="18"/>
      <c r="U76" s="21"/>
      <c r="V76" s="18"/>
      <c r="W76" s="21"/>
      <c r="X76" s="18"/>
      <c r="Y76" s="21"/>
      <c r="Z76" s="18"/>
      <c r="AA76" s="21"/>
      <c r="AB76" s="18"/>
      <c r="AC76" s="21"/>
    </row>
    <row r="77" spans="2:29">
      <c r="B77" s="13"/>
      <c r="C77" s="22"/>
      <c r="D77" s="22"/>
      <c r="E77" s="13"/>
      <c r="F77" s="13"/>
      <c r="S77" s="15"/>
      <c r="T77" s="18"/>
      <c r="U77" s="21"/>
      <c r="V77" s="18"/>
      <c r="W77" s="21"/>
      <c r="X77" s="18"/>
      <c r="Y77" s="21"/>
      <c r="Z77" s="18"/>
      <c r="AA77" s="21"/>
      <c r="AB77" s="18"/>
      <c r="AC77" s="21"/>
    </row>
    <row r="78" spans="2:29">
      <c r="B78" s="13"/>
      <c r="C78" s="22"/>
      <c r="D78" s="22"/>
      <c r="E78" s="13"/>
      <c r="F78" s="13"/>
      <c r="S78" s="15"/>
      <c r="T78" s="18"/>
      <c r="U78" s="21"/>
      <c r="V78" s="18"/>
      <c r="W78" s="21"/>
      <c r="X78" s="18"/>
      <c r="Y78" s="21"/>
      <c r="Z78" s="18"/>
      <c r="AA78" s="21"/>
      <c r="AB78" s="18"/>
      <c r="AC78" s="21"/>
    </row>
    <row r="79" spans="2:29">
      <c r="B79" s="13"/>
      <c r="C79" s="22"/>
      <c r="D79" s="22"/>
      <c r="E79" s="13"/>
      <c r="F79" s="13"/>
      <c r="S79" s="15"/>
      <c r="T79" s="18"/>
      <c r="U79" s="21"/>
      <c r="V79" s="18"/>
      <c r="W79" s="21"/>
      <c r="X79" s="18"/>
      <c r="Y79" s="21"/>
      <c r="Z79" s="18"/>
      <c r="AA79" s="21"/>
      <c r="AB79" s="18"/>
      <c r="AC79" s="21"/>
    </row>
    <row r="80" spans="2:29">
      <c r="B80" s="13"/>
      <c r="C80" s="22"/>
      <c r="D80" s="22"/>
      <c r="E80" s="13"/>
      <c r="F80" s="13"/>
      <c r="S80" s="15"/>
      <c r="T80" s="18"/>
      <c r="U80" s="21"/>
      <c r="V80" s="18"/>
      <c r="W80" s="21"/>
      <c r="X80" s="18"/>
      <c r="Y80" s="21"/>
      <c r="Z80" s="18"/>
      <c r="AA80" s="21"/>
      <c r="AB80" s="18"/>
      <c r="AC80" s="21"/>
    </row>
    <row r="81" spans="2:29">
      <c r="B81" s="13"/>
      <c r="C81" s="22"/>
      <c r="D81" s="22"/>
      <c r="E81" s="13"/>
      <c r="F81" s="13"/>
      <c r="S81" s="15"/>
      <c r="T81" s="18"/>
      <c r="U81" s="21"/>
      <c r="V81" s="18"/>
      <c r="W81" s="21"/>
      <c r="X81" s="18"/>
      <c r="Y81" s="21"/>
      <c r="Z81" s="18"/>
      <c r="AA81" s="21"/>
      <c r="AB81" s="18"/>
      <c r="AC81" s="21"/>
    </row>
    <row r="82" spans="2:29">
      <c r="B82" s="13"/>
      <c r="C82" s="22"/>
      <c r="D82" s="22"/>
      <c r="E82" s="13"/>
      <c r="F82" s="13"/>
      <c r="S82" s="15"/>
      <c r="T82" s="18"/>
      <c r="U82" s="21"/>
      <c r="V82" s="18"/>
      <c r="W82" s="21"/>
      <c r="X82" s="18"/>
      <c r="Y82" s="21"/>
      <c r="Z82" s="18"/>
      <c r="AA82" s="21"/>
      <c r="AB82" s="18"/>
      <c r="AC82" s="21"/>
    </row>
    <row r="83" spans="2:29">
      <c r="B83" s="13"/>
      <c r="C83" s="22"/>
      <c r="D83" s="22"/>
      <c r="E83" s="13"/>
      <c r="F83" s="13"/>
      <c r="S83" s="15"/>
      <c r="T83" s="18"/>
      <c r="U83" s="21"/>
      <c r="V83" s="18"/>
      <c r="W83" s="21"/>
      <c r="X83" s="18"/>
      <c r="Y83" s="21"/>
      <c r="Z83" s="18"/>
      <c r="AA83" s="21"/>
      <c r="AB83" s="18"/>
      <c r="AC83" s="21"/>
    </row>
    <row r="84" spans="2:29">
      <c r="B84" s="13"/>
      <c r="C84" s="22"/>
      <c r="D84" s="22"/>
      <c r="E84" s="13"/>
      <c r="F84" s="13"/>
      <c r="S84" s="15"/>
      <c r="T84" s="18"/>
      <c r="U84" s="21"/>
      <c r="V84" s="18"/>
      <c r="W84" s="21"/>
      <c r="X84" s="18"/>
      <c r="Y84" s="21"/>
      <c r="Z84" s="18"/>
      <c r="AA84" s="21"/>
      <c r="AB84" s="18"/>
      <c r="AC84" s="21"/>
    </row>
    <row r="85" spans="2:29">
      <c r="B85" s="13"/>
      <c r="C85" s="22"/>
      <c r="D85" s="22"/>
      <c r="E85" s="13"/>
      <c r="F85" s="13"/>
      <c r="S85" s="15"/>
      <c r="T85" s="18"/>
      <c r="U85" s="21"/>
      <c r="V85" s="18"/>
      <c r="W85" s="21"/>
      <c r="X85" s="18"/>
      <c r="Y85" s="21"/>
      <c r="Z85" s="18"/>
      <c r="AA85" s="21"/>
      <c r="AB85" s="18"/>
      <c r="AC85" s="21"/>
    </row>
    <row r="86" spans="2:29">
      <c r="B86" s="13"/>
      <c r="C86" s="22"/>
      <c r="D86" s="22"/>
      <c r="E86" s="13"/>
      <c r="F86" s="13"/>
      <c r="S86" s="15"/>
      <c r="T86" s="18"/>
      <c r="U86" s="21"/>
      <c r="V86" s="18"/>
      <c r="W86" s="21"/>
      <c r="X86" s="18"/>
      <c r="Y86" s="21"/>
      <c r="Z86" s="18"/>
      <c r="AA86" s="21"/>
      <c r="AB86" s="18"/>
      <c r="AC86" s="21"/>
    </row>
    <row r="87" spans="2:29">
      <c r="B87" s="13"/>
      <c r="C87" s="22"/>
      <c r="D87" s="22"/>
      <c r="E87" s="13"/>
      <c r="F87" s="13"/>
      <c r="S87" s="15"/>
      <c r="T87" s="18"/>
      <c r="U87" s="21"/>
      <c r="V87" s="18"/>
      <c r="W87" s="21"/>
      <c r="X87" s="18"/>
      <c r="Y87" s="21"/>
      <c r="Z87" s="18"/>
      <c r="AA87" s="21"/>
      <c r="AB87" s="18"/>
      <c r="AC87" s="21"/>
    </row>
    <row r="88" spans="2:29">
      <c r="B88" s="13"/>
      <c r="C88" s="22"/>
      <c r="D88" s="22"/>
      <c r="E88" s="13"/>
      <c r="F88" s="13"/>
      <c r="S88" s="15"/>
      <c r="T88" s="18"/>
      <c r="U88" s="21"/>
      <c r="V88" s="18"/>
      <c r="W88" s="21"/>
      <c r="X88" s="18"/>
      <c r="Y88" s="21"/>
      <c r="Z88" s="18"/>
      <c r="AA88" s="21"/>
      <c r="AB88" s="18"/>
      <c r="AC88" s="21"/>
    </row>
    <row r="89" spans="2:29">
      <c r="B89" s="13"/>
      <c r="C89" s="22"/>
      <c r="D89" s="22"/>
      <c r="E89" s="13"/>
      <c r="F89" s="13"/>
      <c r="S89" s="15"/>
      <c r="T89" s="18"/>
      <c r="U89" s="21"/>
      <c r="V89" s="18"/>
      <c r="W89" s="21"/>
      <c r="X89" s="18"/>
      <c r="Y89" s="21"/>
      <c r="Z89" s="18"/>
      <c r="AA89" s="21"/>
      <c r="AB89" s="18"/>
      <c r="AC89" s="21"/>
    </row>
    <row r="90" spans="2:29">
      <c r="B90" s="13"/>
      <c r="C90" s="22"/>
      <c r="D90" s="22"/>
      <c r="E90" s="13"/>
      <c r="F90" s="13"/>
      <c r="S90" s="15"/>
      <c r="T90" s="18"/>
      <c r="U90" s="21"/>
      <c r="V90" s="18"/>
      <c r="W90" s="21"/>
      <c r="X90" s="18"/>
      <c r="Y90" s="21"/>
      <c r="Z90" s="18"/>
      <c r="AA90" s="21"/>
      <c r="AB90" s="18"/>
      <c r="AC90" s="21"/>
    </row>
    <row r="91" spans="2:29">
      <c r="B91" s="13"/>
      <c r="C91" s="22"/>
      <c r="D91" s="22"/>
      <c r="E91" s="13"/>
      <c r="F91" s="13"/>
      <c r="S91" s="15"/>
      <c r="T91" s="18"/>
      <c r="U91" s="21"/>
      <c r="V91" s="18"/>
      <c r="W91" s="21"/>
      <c r="X91" s="18"/>
      <c r="Y91" s="21"/>
      <c r="Z91" s="18"/>
      <c r="AA91" s="21"/>
      <c r="AB91" s="18"/>
      <c r="AC91" s="21"/>
    </row>
    <row r="92" spans="2:29">
      <c r="B92" s="13"/>
      <c r="C92" s="22"/>
      <c r="D92" s="22"/>
      <c r="E92" s="13"/>
      <c r="F92" s="13"/>
      <c r="S92" s="15"/>
      <c r="T92" s="18"/>
      <c r="U92" s="21"/>
      <c r="V92" s="18"/>
      <c r="W92" s="21"/>
      <c r="X92" s="18"/>
      <c r="Y92" s="21"/>
      <c r="Z92" s="18"/>
      <c r="AA92" s="21"/>
      <c r="AB92" s="18"/>
      <c r="AC92" s="21"/>
    </row>
    <row r="93" spans="2:29">
      <c r="B93" s="13"/>
      <c r="C93" s="22"/>
      <c r="D93" s="22"/>
      <c r="E93" s="13"/>
      <c r="F93" s="13"/>
      <c r="S93" s="15"/>
      <c r="T93" s="18"/>
      <c r="U93" s="21"/>
      <c r="V93" s="18"/>
      <c r="W93" s="21"/>
      <c r="X93" s="18"/>
      <c r="Y93" s="21"/>
      <c r="Z93" s="18"/>
      <c r="AA93" s="21"/>
      <c r="AB93" s="18"/>
      <c r="AC93" s="21"/>
    </row>
    <row r="94" spans="2:29">
      <c r="B94" s="13"/>
      <c r="C94" s="22"/>
      <c r="D94" s="22"/>
      <c r="E94" s="13"/>
      <c r="F94" s="13"/>
      <c r="S94" s="15"/>
      <c r="T94" s="18"/>
      <c r="U94" s="21"/>
      <c r="V94" s="18"/>
      <c r="W94" s="21"/>
      <c r="X94" s="18"/>
      <c r="Y94" s="21"/>
      <c r="Z94" s="18"/>
      <c r="AA94" s="21"/>
      <c r="AB94" s="18"/>
      <c r="AC94" s="21"/>
    </row>
    <row r="95" spans="2:29">
      <c r="B95" s="13"/>
      <c r="C95" s="22"/>
      <c r="D95" s="22"/>
      <c r="E95" s="13"/>
      <c r="F95" s="13"/>
      <c r="S95" s="15"/>
      <c r="T95" s="18"/>
      <c r="U95" s="21"/>
      <c r="V95" s="18"/>
      <c r="W95" s="21"/>
      <c r="X95" s="18"/>
      <c r="Y95" s="21"/>
      <c r="Z95" s="18"/>
      <c r="AA95" s="21"/>
      <c r="AB95" s="18"/>
      <c r="AC95" s="21"/>
    </row>
    <row r="96" spans="2:29">
      <c r="B96" s="13"/>
      <c r="C96" s="22"/>
      <c r="D96" s="22"/>
      <c r="E96" s="13"/>
      <c r="F96" s="13"/>
      <c r="S96" s="15"/>
      <c r="T96" s="18"/>
      <c r="U96" s="21"/>
      <c r="V96" s="18"/>
      <c r="W96" s="21"/>
      <c r="X96" s="18"/>
      <c r="Y96" s="21"/>
      <c r="Z96" s="18"/>
      <c r="AA96" s="21"/>
      <c r="AB96" s="18"/>
      <c r="AC96" s="21"/>
    </row>
    <row r="97" spans="2:29">
      <c r="B97" s="13"/>
      <c r="C97" s="22"/>
      <c r="D97" s="22"/>
      <c r="E97" s="13"/>
      <c r="F97" s="13"/>
      <c r="S97" s="15"/>
      <c r="T97" s="18"/>
      <c r="U97" s="21"/>
      <c r="V97" s="18"/>
      <c r="W97" s="21"/>
      <c r="X97" s="18"/>
      <c r="Y97" s="21"/>
      <c r="Z97" s="18"/>
      <c r="AA97" s="21"/>
      <c r="AB97" s="18"/>
      <c r="AC97" s="21"/>
    </row>
    <row r="98" spans="2:29">
      <c r="B98" s="13"/>
      <c r="C98" s="22"/>
      <c r="D98" s="22"/>
      <c r="E98" s="13"/>
      <c r="F98" s="13"/>
      <c r="S98" s="15"/>
      <c r="T98" s="18"/>
      <c r="U98" s="21"/>
      <c r="V98" s="18"/>
      <c r="W98" s="21"/>
      <c r="X98" s="18"/>
      <c r="Y98" s="21"/>
      <c r="Z98" s="18"/>
      <c r="AA98" s="21"/>
      <c r="AB98" s="18"/>
      <c r="AC98" s="21"/>
    </row>
    <row r="99" spans="2:29">
      <c r="B99" s="13"/>
      <c r="C99" s="22"/>
      <c r="D99" s="22"/>
      <c r="E99" s="13"/>
      <c r="F99" s="13"/>
      <c r="S99" s="15"/>
      <c r="T99" s="18"/>
      <c r="U99" s="21"/>
      <c r="V99" s="18"/>
      <c r="W99" s="21"/>
      <c r="X99" s="18"/>
      <c r="Y99" s="21"/>
      <c r="Z99" s="18"/>
      <c r="AA99" s="21"/>
      <c r="AB99" s="18"/>
      <c r="AC99" s="21"/>
    </row>
    <row r="100" spans="2:29">
      <c r="B100" s="13"/>
      <c r="C100" s="22"/>
      <c r="D100" s="22"/>
      <c r="E100" s="13"/>
      <c r="F100" s="13"/>
      <c r="S100" s="15"/>
      <c r="T100" s="18"/>
      <c r="U100" s="21"/>
      <c r="V100" s="18"/>
      <c r="W100" s="21"/>
      <c r="X100" s="18"/>
      <c r="Y100" s="21"/>
      <c r="Z100" s="18"/>
      <c r="AA100" s="21"/>
      <c r="AB100" s="18"/>
      <c r="AC100" s="21"/>
    </row>
    <row r="101" spans="2:29">
      <c r="B101" s="13"/>
      <c r="C101" s="22"/>
      <c r="D101" s="22"/>
      <c r="E101" s="13"/>
      <c r="F101" s="13"/>
      <c r="S101" s="15"/>
      <c r="T101" s="18"/>
      <c r="U101" s="21"/>
      <c r="V101" s="18"/>
      <c r="W101" s="21"/>
      <c r="X101" s="18"/>
      <c r="Y101" s="21"/>
      <c r="Z101" s="18"/>
      <c r="AA101" s="21"/>
      <c r="AB101" s="18"/>
      <c r="AC101" s="21"/>
    </row>
    <row r="102" spans="2:29">
      <c r="B102" s="13"/>
      <c r="C102" s="22"/>
      <c r="D102" s="22"/>
      <c r="E102" s="13"/>
      <c r="F102" s="13"/>
      <c r="S102" s="15"/>
      <c r="T102" s="18"/>
      <c r="U102" s="21"/>
      <c r="V102" s="18"/>
      <c r="W102" s="21"/>
      <c r="X102" s="18"/>
      <c r="Y102" s="21"/>
      <c r="Z102" s="18"/>
      <c r="AA102" s="21"/>
      <c r="AB102" s="18"/>
      <c r="AC102" s="21"/>
    </row>
    <row r="103" spans="2:29">
      <c r="B103" s="13"/>
      <c r="C103" s="22"/>
      <c r="D103" s="22"/>
      <c r="E103" s="13"/>
      <c r="F103" s="13"/>
      <c r="S103" s="15"/>
      <c r="T103" s="18"/>
      <c r="U103" s="21"/>
      <c r="V103" s="18"/>
      <c r="W103" s="21"/>
      <c r="X103" s="18"/>
      <c r="Y103" s="21"/>
      <c r="Z103" s="18"/>
      <c r="AA103" s="21"/>
      <c r="AB103" s="18"/>
      <c r="AC103" s="21"/>
    </row>
    <row r="104" spans="2:29">
      <c r="B104" s="13"/>
      <c r="C104" s="22"/>
      <c r="D104" s="22"/>
      <c r="E104" s="13"/>
      <c r="F104" s="13"/>
      <c r="S104" s="15"/>
      <c r="T104" s="18"/>
      <c r="U104" s="21"/>
      <c r="V104" s="18"/>
      <c r="W104" s="21"/>
      <c r="X104" s="18"/>
      <c r="Y104" s="21"/>
      <c r="Z104" s="18"/>
      <c r="AA104" s="21"/>
      <c r="AB104" s="18"/>
      <c r="AC104" s="21"/>
    </row>
    <row r="105" spans="2:29">
      <c r="B105" s="13"/>
      <c r="C105" s="22"/>
      <c r="D105" s="22"/>
      <c r="E105" s="13"/>
      <c r="F105" s="13"/>
      <c r="S105" s="15"/>
      <c r="T105" s="18"/>
      <c r="U105" s="21"/>
      <c r="V105" s="18"/>
      <c r="W105" s="21"/>
      <c r="X105" s="18"/>
      <c r="Y105" s="21"/>
      <c r="Z105" s="18"/>
      <c r="AA105" s="21"/>
      <c r="AB105" s="18"/>
      <c r="AC105" s="21"/>
    </row>
    <row r="106" spans="2:29">
      <c r="B106" s="13"/>
      <c r="C106" s="22"/>
      <c r="D106" s="22"/>
      <c r="E106" s="13"/>
      <c r="F106" s="13"/>
      <c r="S106" s="15"/>
      <c r="T106" s="18"/>
      <c r="U106" s="21"/>
      <c r="V106" s="18"/>
      <c r="W106" s="21"/>
      <c r="X106" s="18"/>
      <c r="Y106" s="21"/>
      <c r="Z106" s="18"/>
      <c r="AA106" s="21"/>
      <c r="AB106" s="18"/>
      <c r="AC106" s="21"/>
    </row>
    <row r="107" spans="2:29">
      <c r="B107" s="13"/>
      <c r="C107" s="22"/>
      <c r="D107" s="22"/>
      <c r="E107" s="13"/>
      <c r="F107" s="13"/>
      <c r="S107" s="15"/>
      <c r="T107" s="18"/>
      <c r="U107" s="21"/>
      <c r="V107" s="18"/>
      <c r="W107" s="21"/>
      <c r="X107" s="18"/>
      <c r="Y107" s="21"/>
      <c r="Z107" s="18"/>
      <c r="AA107" s="21"/>
      <c r="AB107" s="18"/>
      <c r="AC107" s="21"/>
    </row>
    <row r="108" spans="2:29">
      <c r="B108" s="13"/>
      <c r="C108" s="22"/>
      <c r="D108" s="22"/>
      <c r="E108" s="13"/>
      <c r="F108" s="13"/>
      <c r="S108" s="15"/>
      <c r="T108" s="18"/>
      <c r="U108" s="21"/>
      <c r="V108" s="18"/>
      <c r="W108" s="21"/>
      <c r="X108" s="18"/>
      <c r="Y108" s="21"/>
      <c r="Z108" s="18"/>
      <c r="AA108" s="21"/>
      <c r="AB108" s="18"/>
      <c r="AC108" s="2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2014-12-16T13:19:50Z</dcterms:modified>
</cp:coreProperties>
</file>