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0730" windowHeight="11760"/>
  </bookViews>
  <sheets>
    <sheet name="Anvisningar" sheetId="4" r:id="rId1"/>
    <sheet name="Data" sheetId="2" r:id="rId2"/>
    <sheet name="Resultat" sheetId="3" r:id="rId3"/>
  </sheets>
  <calcPr calcId="125725"/>
</workbook>
</file>

<file path=xl/calcChain.xml><?xml version="1.0" encoding="utf-8"?>
<calcChain xmlns="http://schemas.openxmlformats.org/spreadsheetml/2006/main">
  <c r="L15" i="3"/>
  <c r="L6"/>
  <c r="L20" s="1"/>
  <c r="L9" l="1"/>
  <c r="G9" l="1"/>
  <c r="M84" s="1"/>
  <c r="B84" s="1"/>
  <c r="L21"/>
  <c r="M71"/>
  <c r="B71" s="1"/>
  <c r="G15"/>
  <c r="L12"/>
  <c r="G6"/>
  <c r="M54" l="1"/>
  <c r="B54" s="1"/>
  <c r="M90"/>
  <c r="B90" s="1"/>
  <c r="M75"/>
  <c r="B75" s="1"/>
  <c r="M81"/>
  <c r="B81" s="1"/>
  <c r="M60"/>
  <c r="B60" s="1"/>
  <c r="M21"/>
  <c r="B21" s="1"/>
  <c r="M24"/>
  <c r="B24" s="1"/>
  <c r="M51"/>
  <c r="B51" s="1"/>
  <c r="M17"/>
  <c r="B17" s="1"/>
  <c r="M39"/>
  <c r="B39" s="1"/>
  <c r="M20"/>
  <c r="B20" s="1"/>
  <c r="M35"/>
  <c r="B35" s="1"/>
  <c r="M30"/>
  <c r="B30" s="1"/>
  <c r="M13"/>
  <c r="B13" s="1"/>
  <c r="M53"/>
  <c r="B53" s="1"/>
  <c r="M31"/>
  <c r="B31" s="1"/>
  <c r="M99"/>
  <c r="B99" s="1"/>
  <c r="M102"/>
  <c r="B102" s="1"/>
  <c r="M44"/>
  <c r="B44" s="1"/>
  <c r="M100"/>
  <c r="B100" s="1"/>
  <c r="G12"/>
  <c r="M80" s="1"/>
  <c r="B80" s="1"/>
  <c r="L22"/>
  <c r="M58"/>
  <c r="B58" s="1"/>
  <c r="M69"/>
  <c r="B69" s="1"/>
  <c r="M14"/>
  <c r="B14" s="1"/>
  <c r="M56"/>
  <c r="B56" s="1"/>
  <c r="M27"/>
  <c r="B27" s="1"/>
  <c r="M18"/>
  <c r="B18" s="1"/>
  <c r="M98"/>
  <c r="B98" s="1"/>
  <c r="M37"/>
  <c r="B37" s="1"/>
  <c r="M11"/>
  <c r="B11" s="1"/>
  <c r="M83"/>
  <c r="B83" s="1"/>
  <c r="M70"/>
  <c r="B70" s="1"/>
  <c r="M28"/>
  <c r="B28" s="1"/>
  <c r="M104"/>
  <c r="B104" s="1"/>
  <c r="M96"/>
  <c r="B96" s="1"/>
  <c r="M88"/>
  <c r="B88" s="1"/>
  <c r="M52"/>
  <c r="B52" s="1"/>
  <c r="M8"/>
  <c r="B8" s="1"/>
  <c r="M46"/>
  <c r="B46" s="1"/>
  <c r="M38"/>
  <c r="B38" s="1"/>
  <c r="M6"/>
  <c r="B6" s="1"/>
  <c r="M93"/>
  <c r="B93" s="1"/>
  <c r="M89"/>
  <c r="B89" s="1"/>
  <c r="M29"/>
  <c r="B29" s="1"/>
  <c r="M9"/>
  <c r="B9" s="1"/>
  <c r="M22"/>
  <c r="B22" s="1"/>
  <c r="M10"/>
  <c r="B10" s="1"/>
  <c r="M7"/>
  <c r="B7" s="1"/>
  <c r="N53"/>
  <c r="N44"/>
  <c r="O18"/>
  <c r="C18" s="1"/>
  <c r="N18"/>
  <c r="N37"/>
  <c r="O83"/>
  <c r="C83" s="1"/>
  <c r="N83"/>
  <c r="O71"/>
  <c r="C71" s="1"/>
  <c r="N71"/>
  <c r="O81"/>
  <c r="C81" s="1"/>
  <c r="N81"/>
  <c r="O54"/>
  <c r="C54" s="1"/>
  <c r="N54"/>
  <c r="N60"/>
  <c r="O35"/>
  <c r="C35" s="1"/>
  <c r="N35"/>
  <c r="O31"/>
  <c r="C31" s="1"/>
  <c r="N31"/>
  <c r="O100"/>
  <c r="C100" s="1"/>
  <c r="N100"/>
  <c r="O84"/>
  <c r="C84" s="1"/>
  <c r="N84"/>
  <c r="M40"/>
  <c r="B40" s="1"/>
  <c r="M62"/>
  <c r="B62" s="1"/>
  <c r="M19"/>
  <c r="B19" s="1"/>
  <c r="M61"/>
  <c r="B61" s="1"/>
  <c r="M74"/>
  <c r="B74" s="1"/>
  <c r="M59"/>
  <c r="B59" s="1"/>
  <c r="O51"/>
  <c r="C51" s="1"/>
  <c r="N51"/>
  <c r="O69"/>
  <c r="C69" s="1"/>
  <c r="N69"/>
  <c r="N58" l="1"/>
  <c r="N75"/>
  <c r="O39"/>
  <c r="C39" s="1"/>
  <c r="O21"/>
  <c r="C21" s="1"/>
  <c r="N27"/>
  <c r="N39"/>
  <c r="N13"/>
  <c r="N24"/>
  <c r="N90"/>
  <c r="N28"/>
  <c r="N21"/>
  <c r="O20"/>
  <c r="C20" s="1"/>
  <c r="N11"/>
  <c r="N102"/>
  <c r="O90"/>
  <c r="C90" s="1"/>
  <c r="N20"/>
  <c r="O58"/>
  <c r="C58" s="1"/>
  <c r="M103"/>
  <c r="B103" s="1"/>
  <c r="M85"/>
  <c r="B85" s="1"/>
  <c r="M12"/>
  <c r="B12" s="1"/>
  <c r="O27"/>
  <c r="C27" s="1"/>
  <c r="O24"/>
  <c r="C24" s="1"/>
  <c r="O75"/>
  <c r="C75" s="1"/>
  <c r="O44"/>
  <c r="C44" s="1"/>
  <c r="O17"/>
  <c r="C17" s="1"/>
  <c r="M41"/>
  <c r="B41" s="1"/>
  <c r="M67"/>
  <c r="B67" s="1"/>
  <c r="M72"/>
  <c r="B72" s="1"/>
  <c r="O11"/>
  <c r="C11" s="1"/>
  <c r="O60"/>
  <c r="C60" s="1"/>
  <c r="O53"/>
  <c r="C53" s="1"/>
  <c r="N17"/>
  <c r="M95"/>
  <c r="B95" s="1"/>
  <c r="M33"/>
  <c r="B33" s="1"/>
  <c r="M77"/>
  <c r="B77" s="1"/>
  <c r="M63"/>
  <c r="B63" s="1"/>
  <c r="M94"/>
  <c r="B94" s="1"/>
  <c r="M92"/>
  <c r="B92" s="1"/>
  <c r="O70"/>
  <c r="C70" s="1"/>
  <c r="O99"/>
  <c r="C99" s="1"/>
  <c r="N56"/>
  <c r="N14"/>
  <c r="M15"/>
  <c r="B15" s="1"/>
  <c r="M79"/>
  <c r="B79" s="1"/>
  <c r="M42"/>
  <c r="B42" s="1"/>
  <c r="M82"/>
  <c r="B82" s="1"/>
  <c r="M45"/>
  <c r="B45" s="1"/>
  <c r="M65"/>
  <c r="B65" s="1"/>
  <c r="M97"/>
  <c r="B97" s="1"/>
  <c r="M47"/>
  <c r="B47" s="1"/>
  <c r="M91"/>
  <c r="B91" s="1"/>
  <c r="M78"/>
  <c r="B78" s="1"/>
  <c r="M16"/>
  <c r="B16" s="1"/>
  <c r="M48"/>
  <c r="B48" s="1"/>
  <c r="M76"/>
  <c r="B76" s="1"/>
  <c r="O102"/>
  <c r="C102" s="1"/>
  <c r="O13"/>
  <c r="C13" s="1"/>
  <c r="O28"/>
  <c r="C28" s="1"/>
  <c r="O37"/>
  <c r="C37" s="1"/>
  <c r="M43"/>
  <c r="B43" s="1"/>
  <c r="M66"/>
  <c r="B66" s="1"/>
  <c r="M57"/>
  <c r="B57" s="1"/>
  <c r="M105"/>
  <c r="B105" s="1"/>
  <c r="M34"/>
  <c r="B34" s="1"/>
  <c r="M36"/>
  <c r="B36" s="1"/>
  <c r="M68"/>
  <c r="B68" s="1"/>
  <c r="O98"/>
  <c r="C98" s="1"/>
  <c r="O30"/>
  <c r="C30" s="1"/>
  <c r="O56"/>
  <c r="C56" s="1"/>
  <c r="O14"/>
  <c r="C14" s="1"/>
  <c r="M23"/>
  <c r="B23" s="1"/>
  <c r="M87"/>
  <c r="B87" s="1"/>
  <c r="M50"/>
  <c r="B50" s="1"/>
  <c r="M25"/>
  <c r="B25" s="1"/>
  <c r="M49"/>
  <c r="B49" s="1"/>
  <c r="M73"/>
  <c r="B73" s="1"/>
  <c r="M101"/>
  <c r="B101" s="1"/>
  <c r="M55"/>
  <c r="B55" s="1"/>
  <c r="M26"/>
  <c r="B26" s="1"/>
  <c r="M86"/>
  <c r="B86" s="1"/>
  <c r="M32"/>
  <c r="B32" s="1"/>
  <c r="M64"/>
  <c r="B64" s="1"/>
  <c r="N70"/>
  <c r="N98"/>
  <c r="N99"/>
  <c r="N30"/>
  <c r="O49"/>
  <c r="C49" s="1"/>
  <c r="O93"/>
  <c r="C93" s="1"/>
  <c r="N93"/>
  <c r="O104"/>
  <c r="C104" s="1"/>
  <c r="N104"/>
  <c r="O82"/>
  <c r="C82" s="1"/>
  <c r="N82"/>
  <c r="O48"/>
  <c r="C48" s="1"/>
  <c r="N48"/>
  <c r="O10"/>
  <c r="C10" s="1"/>
  <c r="N10"/>
  <c r="O89"/>
  <c r="C89" s="1"/>
  <c r="N89"/>
  <c r="O96"/>
  <c r="C96" s="1"/>
  <c r="N96"/>
  <c r="O59"/>
  <c r="C59" s="1"/>
  <c r="N59"/>
  <c r="O74"/>
  <c r="C74" s="1"/>
  <c r="N74"/>
  <c r="O61"/>
  <c r="C61" s="1"/>
  <c r="N61"/>
  <c r="N85"/>
  <c r="O19"/>
  <c r="C19" s="1"/>
  <c r="N19"/>
  <c r="N67"/>
  <c r="O62"/>
  <c r="C62" s="1"/>
  <c r="N62"/>
  <c r="O40"/>
  <c r="C40" s="1"/>
  <c r="N40"/>
  <c r="O7"/>
  <c r="C7" s="1"/>
  <c r="N7"/>
  <c r="O29"/>
  <c r="C29" s="1"/>
  <c r="N29"/>
  <c r="O38"/>
  <c r="C38" s="1"/>
  <c r="N38"/>
  <c r="O88"/>
  <c r="C88" s="1"/>
  <c r="N88"/>
  <c r="O55"/>
  <c r="C55" s="1"/>
  <c r="N55"/>
  <c r="N86"/>
  <c r="O80"/>
  <c r="C80" s="1"/>
  <c r="N80"/>
  <c r="O22"/>
  <c r="C22" s="1"/>
  <c r="N22"/>
  <c r="O8"/>
  <c r="C8" s="1"/>
  <c r="N8"/>
  <c r="N15"/>
  <c r="N76"/>
  <c r="O46"/>
  <c r="C46" s="1"/>
  <c r="N46"/>
  <c r="N33"/>
  <c r="O105"/>
  <c r="C105" s="1"/>
  <c r="N68"/>
  <c r="O9"/>
  <c r="C9" s="1"/>
  <c r="N9"/>
  <c r="O6"/>
  <c r="N6"/>
  <c r="O52"/>
  <c r="C52" s="1"/>
  <c r="N52"/>
  <c r="O94" l="1"/>
  <c r="C94" s="1"/>
  <c r="O42"/>
  <c r="C42" s="1"/>
  <c r="O25"/>
  <c r="C25" s="1"/>
  <c r="O41"/>
  <c r="C41" s="1"/>
  <c r="O103"/>
  <c r="C103" s="1"/>
  <c r="O47"/>
  <c r="C47" s="1"/>
  <c r="O68"/>
  <c r="C68" s="1"/>
  <c r="O33"/>
  <c r="C33" s="1"/>
  <c r="O97"/>
  <c r="C97" s="1"/>
  <c r="N25"/>
  <c r="N41"/>
  <c r="N103"/>
  <c r="N47"/>
  <c r="O64"/>
  <c r="C64" s="1"/>
  <c r="N73"/>
  <c r="O23"/>
  <c r="C23" s="1"/>
  <c r="N77"/>
  <c r="O43"/>
  <c r="C43" s="1"/>
  <c r="O76"/>
  <c r="C76" s="1"/>
  <c r="N45"/>
  <c r="O15"/>
  <c r="C15" s="1"/>
  <c r="O67"/>
  <c r="C67" s="1"/>
  <c r="O85"/>
  <c r="C85" s="1"/>
  <c r="N26"/>
  <c r="N105"/>
  <c r="O91"/>
  <c r="C91" s="1"/>
  <c r="N49"/>
  <c r="N34"/>
  <c r="O77"/>
  <c r="C77" s="1"/>
  <c r="N91"/>
  <c r="O45"/>
  <c r="C45" s="1"/>
  <c r="N23"/>
  <c r="O26"/>
  <c r="C26" s="1"/>
  <c r="O78"/>
  <c r="C78" s="1"/>
  <c r="O79"/>
  <c r="C79" s="1"/>
  <c r="N63"/>
  <c r="O95"/>
  <c r="C95" s="1"/>
  <c r="N72"/>
  <c r="N12"/>
  <c r="N78"/>
  <c r="N65"/>
  <c r="N79"/>
  <c r="O63"/>
  <c r="C63" s="1"/>
  <c r="N43"/>
  <c r="O72"/>
  <c r="C72" s="1"/>
  <c r="O12"/>
  <c r="C12" s="1"/>
  <c r="O65"/>
  <c r="C65" s="1"/>
  <c r="O34"/>
  <c r="C34" s="1"/>
  <c r="O16"/>
  <c r="C16" s="1"/>
  <c r="O86"/>
  <c r="C86" s="1"/>
  <c r="O73"/>
  <c r="C73" s="1"/>
  <c r="N87"/>
  <c r="N94"/>
  <c r="N95"/>
  <c r="N16"/>
  <c r="N42"/>
  <c r="N64"/>
  <c r="O36"/>
  <c r="C36" s="1"/>
  <c r="N92"/>
  <c r="N36"/>
  <c r="N57"/>
  <c r="N66"/>
  <c r="N50"/>
  <c r="N32"/>
  <c r="N101"/>
  <c r="N97"/>
  <c r="O92"/>
  <c r="C92" s="1"/>
  <c r="O57"/>
  <c r="C57" s="1"/>
  <c r="O66"/>
  <c r="C66" s="1"/>
  <c r="O50"/>
  <c r="C50" s="1"/>
  <c r="O32"/>
  <c r="C32" s="1"/>
  <c r="O101"/>
  <c r="C101" s="1"/>
  <c r="O87"/>
  <c r="C87" s="1"/>
  <c r="C6"/>
  <c r="N107" l="1"/>
  <c r="G18"/>
  <c r="O107"/>
</calcChain>
</file>

<file path=xl/sharedStrings.xml><?xml version="1.0" encoding="utf-8"?>
<sst xmlns="http://schemas.openxmlformats.org/spreadsheetml/2006/main" count="162" uniqueCount="47">
  <si>
    <t>Efterfrågan per år</t>
  </si>
  <si>
    <t>Pris per styck</t>
  </si>
  <si>
    <t>Artikelnummer</t>
  </si>
  <si>
    <t>Maila stig-arne.mattsson@swipnet.se om det uppstår problem.</t>
  </si>
  <si>
    <t>Lagerstyrningsakademin</t>
  </si>
  <si>
    <t>Obligatoriska uppgifter</t>
  </si>
  <si>
    <t xml:space="preserve">© Stig-Arne Mattsson  </t>
  </si>
  <si>
    <t>Kolumn B:   Uppskattad efterfrågan i styck per år</t>
  </si>
  <si>
    <t>Kolumn C:   Pris per styck</t>
  </si>
  <si>
    <t>Volymvärdeklass</t>
  </si>
  <si>
    <t>A</t>
  </si>
  <si>
    <t>B</t>
  </si>
  <si>
    <t>C</t>
  </si>
  <si>
    <t>dagars täckttid</t>
  </si>
  <si>
    <t xml:space="preserve">Förhållande mellan antal </t>
  </si>
  <si>
    <t>B och A</t>
  </si>
  <si>
    <t>C och A</t>
  </si>
  <si>
    <t>Antal arbetsdagar per år</t>
  </si>
  <si>
    <t>Volymvärde per volym-</t>
  </si>
  <si>
    <t>värdeklass</t>
  </si>
  <si>
    <t>Täcktider i dagar för</t>
  </si>
  <si>
    <t>volymvärdeklass A</t>
  </si>
  <si>
    <t>volymvärdeklass B</t>
  </si>
  <si>
    <t>volymvärdeklass C</t>
  </si>
  <si>
    <t>Beräknad orderkvantitet</t>
  </si>
  <si>
    <t>Kapitalbindning i</t>
  </si>
  <si>
    <t>omsättningslager</t>
  </si>
  <si>
    <t>Kapitalbindning</t>
  </si>
  <si>
    <t>Antal order per år</t>
  </si>
  <si>
    <t>Totalt antal order per år</t>
  </si>
  <si>
    <t>Cell C4:  Antal arbetsdagar per år</t>
  </si>
  <si>
    <t>Kolumn D:  Volymvärdeklass</t>
  </si>
  <si>
    <t>Vid bestämning av lämpliga orderkvantiteter används ofta metoden antal dagars täcktid, dvs. man beräknar orderkvantiteten som ett fastställt antal dagar gånger medelefterfrågan per dag. För att få så optimala orderkvantiteter som möjligt bör antalet dagar vara olika för olika volymvärdeklasser. Eftersom valda orderkvantiteter också påverkar totalt antal order per år och total kapitalbindning bör man också ta hänsyn till dessa begränsningar vid bestämning av antal dagar och därmed vid val av orderkvantiteter.</t>
  </si>
  <si>
    <t>I blad 'Data' kan du registrera de datauppgifter som krävs för att utföra beräkningarna. De uppgifter som finns där redan är endast exempel för att illustrera användning av beräkningsmodellen och kan tas bort och ersättas med egna.</t>
  </si>
  <si>
    <t>Orderkvantiteter genom differentiering av täcktider -  Dataunderlag</t>
  </si>
  <si>
    <t>Orderkvantitteter genom differentiering av täcktider -  Resultat</t>
  </si>
  <si>
    <t xml:space="preserve">                                    Orderkvantiteter genom differentiering av antal</t>
  </si>
  <si>
    <t xml:space="preserve">                                    dagars täcktid och begränsad kapitalbindning</t>
  </si>
  <si>
    <t>Tillåten kapitalbindning</t>
  </si>
  <si>
    <t>Antal order per</t>
  </si>
  <si>
    <t>volymvärdeklass</t>
  </si>
  <si>
    <t>Beräkna orderkvantitet</t>
  </si>
  <si>
    <t>Cell G4: Tillåten kapitalbindning i kronor</t>
  </si>
  <si>
    <t>Cellerna H12-H13:  Förhållande mellan antal dagars täcktid mellan olika volymvärdeklasser</t>
  </si>
  <si>
    <t>Cellerna H8-H10:  Summa volymvärde per volymvärdeklass</t>
  </si>
  <si>
    <t>Nedan beskrivs en metodik för att differentiera antal dagars täcktid per volymvärdeklass och beräkna orderkvantiteter så att total kapitalbindning i omsättningslager inte överskrider accepterat belopp. Konsekvenserna i form av totalt antal order per år beräknas också. Mer detaljerade anvisningar finns i Handbok i materialstyrning, avsnitt D34, som kan laddas ner på den här hemsidan.</t>
  </si>
  <si>
    <t>I blad 'Resultat' visas beräknade täcktider per volymvärdeklass och de orderkvantiteter per artikel och antal order per artikel och år som de medför. Även total kapitalbindning i omsättningslager, totalt antal order per år visas.</t>
  </si>
</sst>
</file>

<file path=xl/styles.xml><?xml version="1.0" encoding="utf-8"?>
<styleSheet xmlns="http://schemas.openxmlformats.org/spreadsheetml/2006/main">
  <numFmts count="1">
    <numFmt numFmtId="164" formatCode="0.0"/>
  </numFmts>
  <fonts count="6">
    <font>
      <sz val="11"/>
      <color theme="1"/>
      <name val="Calibri"/>
      <family val="2"/>
      <scheme val="minor"/>
    </font>
    <font>
      <sz val="20"/>
      <color theme="1"/>
      <name val="Calibri"/>
      <family val="2"/>
      <scheme val="minor"/>
    </font>
    <font>
      <sz val="12"/>
      <color theme="1"/>
      <name val="Calibri"/>
      <family val="2"/>
      <scheme val="minor"/>
    </font>
    <font>
      <sz val="12"/>
      <name val="Arial"/>
      <family val="2"/>
    </font>
    <font>
      <i/>
      <sz val="14"/>
      <color theme="1"/>
      <name val="Calibri"/>
      <family val="2"/>
      <scheme val="minor"/>
    </font>
    <font>
      <sz val="11"/>
      <color theme="1"/>
      <name val="Calibri"/>
      <family val="2"/>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s>
  <borders count="1">
    <border>
      <left/>
      <right/>
      <top/>
      <bottom/>
      <diagonal/>
    </border>
  </borders>
  <cellStyleXfs count="1">
    <xf numFmtId="0" fontId="0" fillId="0" borderId="0"/>
  </cellStyleXfs>
  <cellXfs count="23">
    <xf numFmtId="0" fontId="0" fillId="0" borderId="0" xfId="0"/>
    <xf numFmtId="0" fontId="1" fillId="0" borderId="0" xfId="0" applyFont="1"/>
    <xf numFmtId="0" fontId="3" fillId="2" borderId="0" xfId="0" applyFont="1" applyFill="1"/>
    <xf numFmtId="0" fontId="0" fillId="2" borderId="0" xfId="0" applyFill="1"/>
    <xf numFmtId="0" fontId="0" fillId="3" borderId="0" xfId="0" applyFill="1" applyAlignment="1">
      <alignment wrapText="1"/>
    </xf>
    <xf numFmtId="0" fontId="0" fillId="3" borderId="0" xfId="0" applyFill="1"/>
    <xf numFmtId="0" fontId="0" fillId="0" borderId="0" xfId="0" applyAlignment="1">
      <alignment wrapText="1"/>
    </xf>
    <xf numFmtId="0" fontId="2" fillId="0" borderId="0" xfId="0" applyFont="1" applyAlignment="1">
      <alignment wrapText="1"/>
    </xf>
    <xf numFmtId="0" fontId="4" fillId="0" borderId="0" xfId="0" applyFont="1"/>
    <xf numFmtId="0" fontId="0" fillId="0" borderId="0" xfId="0" applyFill="1"/>
    <xf numFmtId="0" fontId="0" fillId="4" borderId="0" xfId="0" applyFill="1"/>
    <xf numFmtId="0" fontId="0" fillId="4" borderId="0" xfId="0" applyFill="1" applyAlignment="1">
      <alignment wrapText="1"/>
    </xf>
    <xf numFmtId="1" fontId="0" fillId="0" borderId="0" xfId="0" applyNumberFormat="1"/>
    <xf numFmtId="164" fontId="0" fillId="0" borderId="0" xfId="0" applyNumberFormat="1"/>
    <xf numFmtId="0" fontId="5" fillId="0" borderId="0" xfId="0" applyFont="1"/>
    <xf numFmtId="3" fontId="0" fillId="0" borderId="0" xfId="0" applyNumberFormat="1" applyFill="1"/>
    <xf numFmtId="164" fontId="0" fillId="0" borderId="0" xfId="0" applyNumberFormat="1" applyFill="1"/>
    <xf numFmtId="1" fontId="0" fillId="0" borderId="0" xfId="0" applyNumberFormat="1" applyFill="1"/>
    <xf numFmtId="3" fontId="0" fillId="4" borderId="0" xfId="0" applyNumberFormat="1" applyFill="1"/>
    <xf numFmtId="0" fontId="0" fillId="0" borderId="0" xfId="0" applyAlignment="1" applyProtection="1">
      <alignment horizontal="right"/>
    </xf>
    <xf numFmtId="0" fontId="0" fillId="0" borderId="0" xfId="0" applyAlignment="1">
      <alignment horizontal="right"/>
    </xf>
    <xf numFmtId="0" fontId="0" fillId="0" borderId="0" xfId="0" applyFill="1" applyAlignment="1">
      <alignment horizontal="right"/>
    </xf>
    <xf numFmtId="3"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xdr:rowOff>
    </xdr:from>
    <xdr:to>
      <xdr:col>1</xdr:col>
      <xdr:colOff>1885950</xdr:colOff>
      <xdr:row>3</xdr:row>
      <xdr:rowOff>323850</xdr:rowOff>
    </xdr:to>
    <xdr:grpSp>
      <xdr:nvGrpSpPr>
        <xdr:cNvPr id="21" name="Grupp 20"/>
        <xdr:cNvGrpSpPr/>
      </xdr:nvGrpSpPr>
      <xdr:grpSpPr>
        <a:xfrm>
          <a:off x="304800" y="190501"/>
          <a:ext cx="1885950" cy="847724"/>
          <a:chOff x="1907704" y="1352104"/>
          <a:chExt cx="5040560" cy="2220912"/>
        </a:xfrm>
      </xdr:grpSpPr>
      <xdr:sp macro="" textlink="">
        <xdr:nvSpPr>
          <xdr:cNvPr id="22" name="AutoShape 5"/>
          <xdr:cNvSpPr>
            <a:spLocks noChangeArrowheads="1"/>
          </xdr:cNvSpPr>
        </xdr:nvSpPr>
        <xdr:spPr bwMode="auto">
          <a:xfrm>
            <a:off x="1907704" y="1352104"/>
            <a:ext cx="2529359"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23" name="AutoShape 37"/>
          <xdr:cNvSpPr>
            <a:spLocks noChangeArrowheads="1"/>
          </xdr:cNvSpPr>
        </xdr:nvSpPr>
        <xdr:spPr bwMode="auto">
          <a:xfrm flipH="1">
            <a:off x="4716463" y="1352104"/>
            <a:ext cx="2231801" cy="2220912"/>
          </a:xfrm>
          <a:prstGeom prst="flowChartDelay">
            <a:avLst/>
          </a:prstGeom>
          <a:solidFill>
            <a:srgbClr val="FFFF00"/>
          </a:solidFill>
          <a:ln w="9525">
            <a:no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nvGrpSpPr>
          <xdr:cNvPr id="24" name="Group 67"/>
          <xdr:cNvGrpSpPr>
            <a:grpSpLocks/>
          </xdr:cNvGrpSpPr>
        </xdr:nvGrpSpPr>
        <xdr:grpSpPr bwMode="auto">
          <a:xfrm>
            <a:off x="2268538" y="1773224"/>
            <a:ext cx="4148138" cy="1430333"/>
            <a:chOff x="1480" y="1960"/>
            <a:chExt cx="2928" cy="1010"/>
          </a:xfrm>
        </xdr:grpSpPr>
        <xdr:grpSp>
          <xdr:nvGrpSpPr>
            <xdr:cNvPr id="26" name="Group 68"/>
            <xdr:cNvGrpSpPr>
              <a:grpSpLocks/>
            </xdr:cNvGrpSpPr>
          </xdr:nvGrpSpPr>
          <xdr:grpSpPr bwMode="auto">
            <a:xfrm>
              <a:off x="1519" y="2056"/>
              <a:ext cx="2889" cy="832"/>
              <a:chOff x="1972" y="955"/>
              <a:chExt cx="1970" cy="1147"/>
            </a:xfrm>
          </xdr:grpSpPr>
          <xdr:sp macro="" textlink="">
            <xdr:nvSpPr>
              <xdr:cNvPr id="38" name="Arc 69"/>
              <xdr:cNvSpPr>
                <a:spLocks/>
              </xdr:cNvSpPr>
            </xdr:nvSpPr>
            <xdr:spPr bwMode="auto">
              <a:xfrm rot="10800000">
                <a:off x="1972" y="1530"/>
                <a:ext cx="1970" cy="572"/>
              </a:xfrm>
              <a:custGeom>
                <a:avLst/>
                <a:gdLst>
                  <a:gd name="G0" fmla="+- 0 0 0"/>
                  <a:gd name="G1" fmla="+- 21600 0 0"/>
                  <a:gd name="G2" fmla="+- 21600 0 0"/>
                  <a:gd name="T0" fmla="*/ 0 w 21600"/>
                  <a:gd name="T1" fmla="*/ 0 h 21600"/>
                  <a:gd name="T2" fmla="*/ 21600 w 21600"/>
                  <a:gd name="T3" fmla="*/ 21600 h 21600"/>
                  <a:gd name="T4" fmla="*/ 0 w 21600"/>
                  <a:gd name="T5" fmla="*/ 21600 h 21600"/>
                </a:gdLst>
                <a:ahLst/>
                <a:cxnLst>
                  <a:cxn ang="0">
                    <a:pos x="T0" y="T1"/>
                  </a:cxn>
                  <a:cxn ang="0">
                    <a:pos x="T2" y="T3"/>
                  </a:cxn>
                  <a:cxn ang="0">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38100" cap="rnd">
                <a:solidFill>
                  <a:srgbClr val="FF0000"/>
                </a:solidFill>
                <a:round/>
                <a:headEnd type="stealth" w="med" len="med"/>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sp macro="" textlink="">
            <xdr:nvSpPr>
              <xdr:cNvPr id="39" name="Arc 70"/>
              <xdr:cNvSpPr>
                <a:spLocks/>
              </xdr:cNvSpPr>
            </xdr:nvSpPr>
            <xdr:spPr bwMode="auto">
              <a:xfrm rot="10800000">
                <a:off x="1972" y="955"/>
                <a:ext cx="1970" cy="573"/>
              </a:xfrm>
              <a:custGeom>
                <a:avLst/>
                <a:gdLst>
                  <a:gd name="G0" fmla="+- 0 0 0"/>
                  <a:gd name="G1" fmla="+- 0 0 0"/>
                  <a:gd name="G2" fmla="+- 21600 0 0"/>
                  <a:gd name="T0" fmla="*/ 21600 w 21600"/>
                  <a:gd name="T1" fmla="*/ 0 h 21600"/>
                  <a:gd name="T2" fmla="*/ 0 w 21600"/>
                  <a:gd name="T3" fmla="*/ 21600 h 21600"/>
                  <a:gd name="T4" fmla="*/ 0 w 21600"/>
                  <a:gd name="T5" fmla="*/ 0 h 21600"/>
                </a:gdLst>
                <a:ahLst/>
                <a:cxnLst>
                  <a:cxn ang="0">
                    <a:pos x="T0" y="T1"/>
                  </a:cxn>
                  <a:cxn ang="0">
                    <a:pos x="T2" y="T3"/>
                  </a:cxn>
                  <a:cxn ang="0">
                    <a:pos x="T4" y="T5"/>
                  </a:cxn>
                </a:cxnLst>
                <a:rect l="0" t="0" r="r" b="b"/>
                <a:pathLst>
                  <a:path w="21600" h="21600" fill="none" extrusionOk="0">
                    <a:moveTo>
                      <a:pt x="21600" y="0"/>
                    </a:moveTo>
                    <a:cubicBezTo>
                      <a:pt x="21600" y="11929"/>
                      <a:pt x="11929" y="21599"/>
                      <a:pt x="0" y="21600"/>
                    </a:cubicBezTo>
                  </a:path>
                  <a:path w="21600" h="21600" stroke="0" extrusionOk="0">
                    <a:moveTo>
                      <a:pt x="21600" y="0"/>
                    </a:moveTo>
                    <a:cubicBezTo>
                      <a:pt x="21600" y="11929"/>
                      <a:pt x="11929" y="21599"/>
                      <a:pt x="0" y="21600"/>
                    </a:cubicBezTo>
                    <a:lnTo>
                      <a:pt x="0" y="0"/>
                    </a:lnTo>
                    <a:close/>
                  </a:path>
                </a:pathLst>
              </a:custGeom>
              <a:noFill/>
              <a:ln w="38100" cap="rnd">
                <a:solidFill>
                  <a:srgbClr val="FF0000"/>
                </a:solidFill>
                <a:round/>
                <a:headEnd type="none" w="sm" len="sm"/>
                <a:tailEnd type="none" w="sm" len="sm"/>
              </a:ln>
              <a:effectLst/>
            </xdr:spPr>
            <xdr:txBody>
              <a:bodyPr wrap="square" lIns="50731" tIns="25366" rIns="50731" bIns="25366">
                <a:spAutoFit/>
              </a:bodyP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sp macro="" textlink="">
          <xdr:nvSpPr>
            <xdr:cNvPr id="27" name="Oval 71"/>
            <xdr:cNvSpPr>
              <a:spLocks noChangeArrowheads="1"/>
            </xdr:cNvSpPr>
          </xdr:nvSpPr>
          <xdr:spPr bwMode="ltGray">
            <a:xfrm>
              <a:off x="2008" y="215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28" name="Oval 72"/>
            <xdr:cNvSpPr>
              <a:spLocks noChangeArrowheads="1"/>
            </xdr:cNvSpPr>
          </xdr:nvSpPr>
          <xdr:spPr bwMode="ltGray">
            <a:xfrm>
              <a:off x="3016"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29" name="Oval 73"/>
            <xdr:cNvSpPr>
              <a:spLocks noChangeArrowheads="1"/>
            </xdr:cNvSpPr>
          </xdr:nvSpPr>
          <xdr:spPr bwMode="ltGray">
            <a:xfrm>
              <a:off x="2549" y="272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0" name="Oval 74"/>
            <xdr:cNvSpPr>
              <a:spLocks noChangeArrowheads="1"/>
            </xdr:cNvSpPr>
          </xdr:nvSpPr>
          <xdr:spPr bwMode="ltGray">
            <a:xfrm>
              <a:off x="1960" y="263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1" name="Oval 75"/>
            <xdr:cNvSpPr>
              <a:spLocks noChangeArrowheads="1"/>
            </xdr:cNvSpPr>
          </xdr:nvSpPr>
          <xdr:spPr bwMode="ltGray">
            <a:xfrm>
              <a:off x="1480" y="2392"/>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2" name="Oval 76"/>
            <xdr:cNvSpPr>
              <a:spLocks noChangeArrowheads="1"/>
            </xdr:cNvSpPr>
          </xdr:nvSpPr>
          <xdr:spPr bwMode="ltGray">
            <a:xfrm>
              <a:off x="3688" y="277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3" name="Oval 77"/>
            <xdr:cNvSpPr>
              <a:spLocks noChangeArrowheads="1"/>
            </xdr:cNvSpPr>
          </xdr:nvSpPr>
          <xdr:spPr bwMode="ltGray">
            <a:xfrm>
              <a:off x="4168" y="2824"/>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4" name="Oval 78"/>
            <xdr:cNvSpPr>
              <a:spLocks noChangeArrowheads="1"/>
            </xdr:cNvSpPr>
          </xdr:nvSpPr>
          <xdr:spPr bwMode="ltGray">
            <a:xfrm>
              <a:off x="3688"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5" name="Oval 79"/>
            <xdr:cNvSpPr>
              <a:spLocks noChangeArrowheads="1"/>
            </xdr:cNvSpPr>
          </xdr:nvSpPr>
          <xdr:spPr bwMode="ltGray">
            <a:xfrm>
              <a:off x="4216" y="1960"/>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6" name="Oval 80"/>
            <xdr:cNvSpPr>
              <a:spLocks noChangeArrowheads="1"/>
            </xdr:cNvSpPr>
          </xdr:nvSpPr>
          <xdr:spPr bwMode="ltGray">
            <a:xfrm>
              <a:off x="2536" y="2056"/>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sp macro="" textlink="">
          <xdr:nvSpPr>
            <xdr:cNvPr id="37" name="Oval 81"/>
            <xdr:cNvSpPr>
              <a:spLocks noChangeArrowheads="1"/>
            </xdr:cNvSpPr>
          </xdr:nvSpPr>
          <xdr:spPr bwMode="ltGray">
            <a:xfrm>
              <a:off x="3016" y="2008"/>
              <a:ext cx="131" cy="146"/>
            </a:xfrm>
            <a:prstGeom prst="ellipse">
              <a:avLst/>
            </a:prstGeom>
            <a:solidFill>
              <a:srgbClr val="F07800"/>
            </a:solidFill>
            <a:ln w="19050">
              <a:solidFill>
                <a:schemeClr val="tx1"/>
              </a:solidFill>
              <a:round/>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pPr algn="ctr" eaLnBrk="0" hangingPunct="0"/>
              <a:endParaRPr lang="en-US">
                <a:latin typeface="Helvetica" pitchFamily="34" charset="0"/>
              </a:endParaRPr>
            </a:p>
          </xdr:txBody>
        </xdr:sp>
      </xdr:grpSp>
      <xdr:sp macro="" textlink="">
        <xdr:nvSpPr>
          <xdr:cNvPr id="25" name="AutoShape 82"/>
          <xdr:cNvSpPr>
            <a:spLocks noChangeArrowheads="1"/>
          </xdr:cNvSpPr>
        </xdr:nvSpPr>
        <xdr:spPr bwMode="auto">
          <a:xfrm flipH="1" flipV="1">
            <a:off x="5983288" y="2278063"/>
            <a:ext cx="720725" cy="503237"/>
          </a:xfrm>
          <a:prstGeom prst="triangle">
            <a:avLst>
              <a:gd name="adj" fmla="val 50000"/>
            </a:avLst>
          </a:prstGeom>
          <a:solidFill>
            <a:srgbClr val="FF0000"/>
          </a:solidFill>
          <a:ln w="9525">
            <a:solidFill>
              <a:schemeClr val="tx1"/>
            </a:solidFill>
            <a:miter lim="800000"/>
            <a:headEnd/>
            <a:tailEnd/>
          </a:ln>
          <a:effectLst/>
        </xdr:spPr>
        <xdr:txBody>
          <a:bodyPr wrap="square" anchor="ctr"/>
          <a:lstStyle>
            <a:defPPr>
              <a:defRPr lang="sv-SE"/>
            </a:defPPr>
            <a:lvl1pPr algn="l" rtl="0" fontAlgn="base">
              <a:spcBef>
                <a:spcPct val="0"/>
              </a:spcBef>
              <a:spcAft>
                <a:spcPct val="0"/>
              </a:spcAft>
              <a:defRPr sz="1000" kern="1200">
                <a:solidFill>
                  <a:schemeClr val="tx1"/>
                </a:solidFill>
                <a:latin typeface="Arial" charset="0"/>
                <a:ea typeface="+mn-ea"/>
                <a:cs typeface="+mn-cs"/>
              </a:defRPr>
            </a:lvl1pPr>
            <a:lvl2pPr marL="457200" algn="l" rtl="0" fontAlgn="base">
              <a:spcBef>
                <a:spcPct val="0"/>
              </a:spcBef>
              <a:spcAft>
                <a:spcPct val="0"/>
              </a:spcAft>
              <a:defRPr sz="1000" kern="1200">
                <a:solidFill>
                  <a:schemeClr val="tx1"/>
                </a:solidFill>
                <a:latin typeface="Arial" charset="0"/>
                <a:ea typeface="+mn-ea"/>
                <a:cs typeface="+mn-cs"/>
              </a:defRPr>
            </a:lvl2pPr>
            <a:lvl3pPr marL="914400" algn="l" rtl="0" fontAlgn="base">
              <a:spcBef>
                <a:spcPct val="0"/>
              </a:spcBef>
              <a:spcAft>
                <a:spcPct val="0"/>
              </a:spcAft>
              <a:defRPr sz="1000" kern="1200">
                <a:solidFill>
                  <a:schemeClr val="tx1"/>
                </a:solidFill>
                <a:latin typeface="Arial" charset="0"/>
                <a:ea typeface="+mn-ea"/>
                <a:cs typeface="+mn-cs"/>
              </a:defRPr>
            </a:lvl3pPr>
            <a:lvl4pPr marL="1371600" algn="l" rtl="0" fontAlgn="base">
              <a:spcBef>
                <a:spcPct val="0"/>
              </a:spcBef>
              <a:spcAft>
                <a:spcPct val="0"/>
              </a:spcAft>
              <a:defRPr sz="1000" kern="1200">
                <a:solidFill>
                  <a:schemeClr val="tx1"/>
                </a:solidFill>
                <a:latin typeface="Arial" charset="0"/>
                <a:ea typeface="+mn-ea"/>
                <a:cs typeface="+mn-cs"/>
              </a:defRPr>
            </a:lvl4pPr>
            <a:lvl5pPr marL="1828800" algn="l" rtl="0" fontAlgn="base">
              <a:spcBef>
                <a:spcPct val="0"/>
              </a:spcBef>
              <a:spcAft>
                <a:spcPct val="0"/>
              </a:spcAft>
              <a:defRPr sz="1000" kern="1200">
                <a:solidFill>
                  <a:schemeClr val="tx1"/>
                </a:solidFill>
                <a:latin typeface="Arial" charset="0"/>
                <a:ea typeface="+mn-ea"/>
                <a:cs typeface="+mn-cs"/>
              </a:defRPr>
            </a:lvl5pPr>
            <a:lvl6pPr marL="2286000" algn="l" defTabSz="914400" rtl="0" eaLnBrk="1" latinLnBrk="0" hangingPunct="1">
              <a:defRPr sz="1000" kern="1200">
                <a:solidFill>
                  <a:schemeClr val="tx1"/>
                </a:solidFill>
                <a:latin typeface="Arial" charset="0"/>
                <a:ea typeface="+mn-ea"/>
                <a:cs typeface="+mn-cs"/>
              </a:defRPr>
            </a:lvl6pPr>
            <a:lvl7pPr marL="2743200" algn="l" defTabSz="914400" rtl="0" eaLnBrk="1" latinLnBrk="0" hangingPunct="1">
              <a:defRPr sz="1000" kern="1200">
                <a:solidFill>
                  <a:schemeClr val="tx1"/>
                </a:solidFill>
                <a:latin typeface="Arial" charset="0"/>
                <a:ea typeface="+mn-ea"/>
                <a:cs typeface="+mn-cs"/>
              </a:defRPr>
            </a:lvl7pPr>
            <a:lvl8pPr marL="3200400" algn="l" defTabSz="914400" rtl="0" eaLnBrk="1" latinLnBrk="0" hangingPunct="1">
              <a:defRPr sz="1000" kern="1200">
                <a:solidFill>
                  <a:schemeClr val="tx1"/>
                </a:solidFill>
                <a:latin typeface="Arial" charset="0"/>
                <a:ea typeface="+mn-ea"/>
                <a:cs typeface="+mn-cs"/>
              </a:defRPr>
            </a:lvl8pPr>
            <a:lvl9pPr marL="3657600" algn="l" defTabSz="914400" rtl="0" eaLnBrk="1" latinLnBrk="0" hangingPunct="1">
              <a:defRPr sz="1000" kern="1200">
                <a:solidFill>
                  <a:schemeClr val="tx1"/>
                </a:solidFill>
                <a:latin typeface="Arial" charset="0"/>
                <a:ea typeface="+mn-ea"/>
                <a:cs typeface="+mn-cs"/>
              </a:defRPr>
            </a:lvl9pPr>
          </a:lstStyle>
          <a:p>
            <a:endParaRPr lang="sv-SE"/>
          </a:p>
        </xdr:txBody>
      </xdr:sp>
    </xdr:grp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3:B28"/>
  <sheetViews>
    <sheetView showGridLines="0" tabSelected="1" workbookViewId="0"/>
  </sheetViews>
  <sheetFormatPr defaultRowHeight="15"/>
  <cols>
    <col min="1" max="1" width="4.5703125" customWidth="1"/>
    <col min="2" max="2" width="87.5703125" customWidth="1"/>
  </cols>
  <sheetData>
    <row r="3" spans="2:2" ht="26.25">
      <c r="B3" s="1" t="s">
        <v>36</v>
      </c>
    </row>
    <row r="4" spans="2:2" s="1" customFormat="1" ht="26.25">
      <c r="B4" s="1" t="s">
        <v>37</v>
      </c>
    </row>
    <row r="5" spans="2:2" ht="18.75">
      <c r="B5" s="8" t="s">
        <v>4</v>
      </c>
    </row>
    <row r="6" spans="2:2" ht="18.75">
      <c r="B6" s="8"/>
    </row>
    <row r="8" spans="2:2" ht="110.25">
      <c r="B8" s="7" t="s">
        <v>32</v>
      </c>
    </row>
    <row r="10" spans="2:2" ht="75">
      <c r="B10" s="6" t="s">
        <v>45</v>
      </c>
    </row>
    <row r="11" spans="2:2">
      <c r="B11" s="6"/>
    </row>
    <row r="12" spans="2:2" ht="45">
      <c r="B12" s="6" t="s">
        <v>33</v>
      </c>
    </row>
    <row r="13" spans="2:2">
      <c r="B13" s="6"/>
    </row>
    <row r="14" spans="2:2">
      <c r="B14" t="s">
        <v>30</v>
      </c>
    </row>
    <row r="15" spans="2:2">
      <c r="B15" s="6" t="s">
        <v>42</v>
      </c>
    </row>
    <row r="16" spans="2:2">
      <c r="B16" s="6"/>
    </row>
    <row r="17" spans="2:2">
      <c r="B17" s="6" t="s">
        <v>7</v>
      </c>
    </row>
    <row r="18" spans="2:2">
      <c r="B18" s="6" t="s">
        <v>8</v>
      </c>
    </row>
    <row r="19" spans="2:2">
      <c r="B19" s="6" t="s">
        <v>31</v>
      </c>
    </row>
    <row r="20" spans="2:2">
      <c r="B20" s="6"/>
    </row>
    <row r="21" spans="2:2">
      <c r="B21" s="6" t="s">
        <v>44</v>
      </c>
    </row>
    <row r="22" spans="2:2">
      <c r="B22" s="6" t="s">
        <v>43</v>
      </c>
    </row>
    <row r="24" spans="2:2" ht="45">
      <c r="B24" s="6" t="s">
        <v>46</v>
      </c>
    </row>
    <row r="26" spans="2:2">
      <c r="B26" s="6" t="s">
        <v>3</v>
      </c>
    </row>
    <row r="28" spans="2:2">
      <c r="B28" s="14" t="s">
        <v>6</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2:H207"/>
  <sheetViews>
    <sheetView workbookViewId="0">
      <selection activeCell="G4" sqref="G4"/>
    </sheetView>
  </sheetViews>
  <sheetFormatPr defaultRowHeight="15"/>
  <cols>
    <col min="1" max="1" width="15.5703125" customWidth="1"/>
    <col min="2" max="2" width="12.28515625" customWidth="1"/>
    <col min="3" max="3" width="12.85546875" customWidth="1"/>
    <col min="4" max="4" width="15.7109375" customWidth="1"/>
    <col min="5" max="5" width="10.140625" customWidth="1"/>
    <col min="6" max="6" width="24" customWidth="1"/>
    <col min="7" max="7" width="8.140625" customWidth="1"/>
    <col min="8" max="8" width="13.7109375" customWidth="1"/>
  </cols>
  <sheetData>
    <row r="2" spans="1:8" ht="15.75">
      <c r="A2" s="2" t="s">
        <v>34</v>
      </c>
      <c r="B2" s="3"/>
      <c r="C2" s="3"/>
      <c r="D2" s="3"/>
      <c r="E2" s="3"/>
      <c r="G2" s="10" t="s">
        <v>5</v>
      </c>
      <c r="H2" s="10"/>
    </row>
    <row r="4" spans="1:8">
      <c r="A4" t="s">
        <v>17</v>
      </c>
      <c r="C4" s="10">
        <v>240</v>
      </c>
      <c r="D4" s="9"/>
      <c r="E4" s="9"/>
      <c r="F4" t="s">
        <v>38</v>
      </c>
      <c r="G4" s="18">
        <v>650000</v>
      </c>
    </row>
    <row r="5" spans="1:8">
      <c r="G5" s="20"/>
    </row>
    <row r="6" spans="1:8" ht="30">
      <c r="A6" s="4" t="s">
        <v>2</v>
      </c>
      <c r="B6" s="11" t="s">
        <v>0</v>
      </c>
      <c r="C6" s="10" t="s">
        <v>1</v>
      </c>
      <c r="D6" s="11" t="s">
        <v>9</v>
      </c>
      <c r="E6" s="10"/>
      <c r="F6" s="9"/>
      <c r="G6" s="21"/>
      <c r="H6" s="9"/>
    </row>
    <row r="7" spans="1:8">
      <c r="F7" s="9"/>
      <c r="G7" s="21"/>
      <c r="H7" s="9"/>
    </row>
    <row r="8" spans="1:8">
      <c r="A8">
        <v>1</v>
      </c>
      <c r="B8" s="12">
        <v>1967.92</v>
      </c>
      <c r="C8">
        <v>98</v>
      </c>
      <c r="D8" s="19" t="s">
        <v>10</v>
      </c>
      <c r="F8" t="s">
        <v>18</v>
      </c>
      <c r="G8" s="21" t="s">
        <v>10</v>
      </c>
      <c r="H8" s="18">
        <v>8090883</v>
      </c>
    </row>
    <row r="9" spans="1:8">
      <c r="A9">
        <v>2</v>
      </c>
      <c r="B9" s="12">
        <v>145.6</v>
      </c>
      <c r="C9">
        <v>2022</v>
      </c>
      <c r="D9" s="19" t="s">
        <v>10</v>
      </c>
      <c r="F9" t="s">
        <v>19</v>
      </c>
      <c r="G9" s="21" t="s">
        <v>11</v>
      </c>
      <c r="H9" s="18">
        <v>2350050</v>
      </c>
    </row>
    <row r="10" spans="1:8">
      <c r="A10">
        <v>3</v>
      </c>
      <c r="B10" s="12">
        <v>369</v>
      </c>
      <c r="C10">
        <v>6700</v>
      </c>
      <c r="D10" s="19" t="s">
        <v>10</v>
      </c>
      <c r="G10" s="21" t="s">
        <v>12</v>
      </c>
      <c r="H10" s="18">
        <v>1187181</v>
      </c>
    </row>
    <row r="11" spans="1:8">
      <c r="A11">
        <v>4</v>
      </c>
      <c r="B11" s="12">
        <v>4002</v>
      </c>
      <c r="C11">
        <v>148</v>
      </c>
      <c r="D11" s="19" t="s">
        <v>10</v>
      </c>
      <c r="H11" s="22"/>
    </row>
    <row r="12" spans="1:8">
      <c r="A12">
        <v>5</v>
      </c>
      <c r="B12" s="12">
        <v>3167</v>
      </c>
      <c r="C12">
        <v>535</v>
      </c>
      <c r="D12" s="19" t="s">
        <v>10</v>
      </c>
      <c r="F12" t="s">
        <v>14</v>
      </c>
      <c r="G12" s="21" t="s">
        <v>15</v>
      </c>
      <c r="H12" s="10">
        <v>2</v>
      </c>
    </row>
    <row r="13" spans="1:8">
      <c r="A13">
        <v>6</v>
      </c>
      <c r="B13" s="12">
        <v>37.200000000000003</v>
      </c>
      <c r="C13">
        <v>1518</v>
      </c>
      <c r="D13" s="19" t="s">
        <v>11</v>
      </c>
      <c r="F13" t="s">
        <v>13</v>
      </c>
      <c r="G13" s="21" t="s">
        <v>16</v>
      </c>
      <c r="H13" s="10">
        <v>4</v>
      </c>
    </row>
    <row r="14" spans="1:8">
      <c r="A14">
        <v>7</v>
      </c>
      <c r="B14" s="12">
        <v>627.79999999999995</v>
      </c>
      <c r="C14">
        <v>26</v>
      </c>
      <c r="D14" s="19" t="s">
        <v>12</v>
      </c>
    </row>
    <row r="15" spans="1:8">
      <c r="A15">
        <v>8</v>
      </c>
      <c r="B15" s="12">
        <v>131.4</v>
      </c>
      <c r="C15">
        <v>420</v>
      </c>
      <c r="D15" s="19" t="s">
        <v>11</v>
      </c>
    </row>
    <row r="16" spans="1:8">
      <c r="A16">
        <v>9</v>
      </c>
      <c r="B16" s="12">
        <v>140.19999999999999</v>
      </c>
      <c r="C16">
        <v>358</v>
      </c>
      <c r="D16" s="19" t="s">
        <v>11</v>
      </c>
    </row>
    <row r="17" spans="1:4">
      <c r="A17">
        <v>10</v>
      </c>
      <c r="B17" s="12">
        <v>1192.68</v>
      </c>
      <c r="C17">
        <v>17</v>
      </c>
      <c r="D17" s="19" t="s">
        <v>12</v>
      </c>
    </row>
    <row r="18" spans="1:4">
      <c r="A18">
        <v>11</v>
      </c>
      <c r="B18" s="12">
        <v>160.72</v>
      </c>
      <c r="C18">
        <v>106</v>
      </c>
      <c r="D18" s="19" t="s">
        <v>12</v>
      </c>
    </row>
    <row r="19" spans="1:4">
      <c r="A19">
        <v>12</v>
      </c>
      <c r="B19" s="12">
        <v>9.84</v>
      </c>
      <c r="C19">
        <v>4920</v>
      </c>
      <c r="D19" s="19" t="s">
        <v>11</v>
      </c>
    </row>
    <row r="20" spans="1:4">
      <c r="A20">
        <v>13</v>
      </c>
      <c r="B20" s="12">
        <v>62.8</v>
      </c>
      <c r="C20">
        <v>939</v>
      </c>
      <c r="D20" s="19" t="s">
        <v>11</v>
      </c>
    </row>
    <row r="21" spans="1:4">
      <c r="A21">
        <v>14</v>
      </c>
      <c r="B21" s="12">
        <v>384.76</v>
      </c>
      <c r="C21">
        <v>53</v>
      </c>
      <c r="D21" s="19" t="s">
        <v>12</v>
      </c>
    </row>
    <row r="22" spans="1:4">
      <c r="A22">
        <v>15</v>
      </c>
      <c r="B22" s="12">
        <v>106.68</v>
      </c>
      <c r="C22">
        <v>948</v>
      </c>
      <c r="D22" s="19" t="s">
        <v>11</v>
      </c>
    </row>
    <row r="23" spans="1:4">
      <c r="A23">
        <v>16</v>
      </c>
      <c r="B23" s="12">
        <v>266.2</v>
      </c>
      <c r="C23">
        <v>231</v>
      </c>
      <c r="D23" s="19" t="s">
        <v>11</v>
      </c>
    </row>
    <row r="24" spans="1:4">
      <c r="A24">
        <v>17</v>
      </c>
      <c r="B24" s="12">
        <v>118.48</v>
      </c>
      <c r="C24">
        <v>1958</v>
      </c>
      <c r="D24" s="19" t="s">
        <v>10</v>
      </c>
    </row>
    <row r="25" spans="1:4">
      <c r="A25">
        <v>18</v>
      </c>
      <c r="B25" s="12">
        <v>22</v>
      </c>
      <c r="C25">
        <v>440</v>
      </c>
      <c r="D25" s="19" t="s">
        <v>12</v>
      </c>
    </row>
    <row r="26" spans="1:4">
      <c r="A26">
        <v>19</v>
      </c>
      <c r="B26" s="12">
        <v>263</v>
      </c>
      <c r="C26">
        <v>406</v>
      </c>
      <c r="D26" s="19" t="s">
        <v>11</v>
      </c>
    </row>
    <row r="27" spans="1:4">
      <c r="A27">
        <v>20</v>
      </c>
      <c r="B27" s="12">
        <v>4</v>
      </c>
      <c r="C27">
        <v>8000</v>
      </c>
      <c r="D27" s="19" t="s">
        <v>12</v>
      </c>
    </row>
    <row r="28" spans="1:4">
      <c r="A28">
        <v>21</v>
      </c>
      <c r="B28" s="12">
        <v>37.76</v>
      </c>
      <c r="C28">
        <v>336</v>
      </c>
      <c r="D28" s="19" t="s">
        <v>12</v>
      </c>
    </row>
    <row r="29" spans="1:4">
      <c r="A29">
        <v>22</v>
      </c>
      <c r="B29" s="12">
        <v>74.56</v>
      </c>
      <c r="C29">
        <v>706</v>
      </c>
      <c r="D29" s="19" t="s">
        <v>11</v>
      </c>
    </row>
    <row r="30" spans="1:4">
      <c r="A30">
        <v>23</v>
      </c>
      <c r="B30" s="12">
        <v>145.63999999999999</v>
      </c>
      <c r="C30">
        <v>360</v>
      </c>
      <c r="D30" s="19" t="s">
        <v>11</v>
      </c>
    </row>
    <row r="31" spans="1:4">
      <c r="A31">
        <v>24</v>
      </c>
      <c r="B31" s="12">
        <v>101.4</v>
      </c>
      <c r="C31">
        <v>2028</v>
      </c>
      <c r="D31" s="19" t="s">
        <v>10</v>
      </c>
    </row>
    <row r="32" spans="1:4">
      <c r="A32">
        <v>25</v>
      </c>
      <c r="B32" s="12">
        <v>62.4</v>
      </c>
      <c r="C32">
        <v>940</v>
      </c>
      <c r="D32" s="19" t="s">
        <v>11</v>
      </c>
    </row>
    <row r="33" spans="1:4">
      <c r="A33">
        <v>26</v>
      </c>
      <c r="B33" s="12">
        <v>9.7200000000000006</v>
      </c>
      <c r="C33">
        <v>4860</v>
      </c>
      <c r="D33" s="19" t="s">
        <v>11</v>
      </c>
    </row>
    <row r="34" spans="1:4">
      <c r="A34">
        <v>27</v>
      </c>
      <c r="B34" s="12">
        <v>3</v>
      </c>
      <c r="C34">
        <v>6000</v>
      </c>
      <c r="D34" s="19" t="s">
        <v>12</v>
      </c>
    </row>
    <row r="35" spans="1:4">
      <c r="A35">
        <v>28</v>
      </c>
      <c r="B35" s="12">
        <v>1359.84</v>
      </c>
      <c r="C35">
        <v>12</v>
      </c>
      <c r="D35" s="19" t="s">
        <v>12</v>
      </c>
    </row>
    <row r="36" spans="1:4">
      <c r="A36">
        <v>29</v>
      </c>
      <c r="B36" s="12">
        <v>7.64</v>
      </c>
      <c r="C36">
        <v>1820</v>
      </c>
      <c r="D36" s="19" t="s">
        <v>12</v>
      </c>
    </row>
    <row r="37" spans="1:4">
      <c r="A37">
        <v>30</v>
      </c>
      <c r="B37" s="12">
        <v>1265.4000000000001</v>
      </c>
      <c r="C37">
        <v>48</v>
      </c>
      <c r="D37" s="19" t="s">
        <v>11</v>
      </c>
    </row>
    <row r="38" spans="1:4">
      <c r="A38">
        <v>31</v>
      </c>
      <c r="B38" s="12">
        <v>14</v>
      </c>
      <c r="C38">
        <v>3111</v>
      </c>
      <c r="D38" s="19" t="s">
        <v>12</v>
      </c>
    </row>
    <row r="39" spans="1:4">
      <c r="A39">
        <v>32</v>
      </c>
      <c r="B39" s="12">
        <v>588.4</v>
      </c>
      <c r="C39">
        <v>82</v>
      </c>
      <c r="D39" s="19" t="s">
        <v>11</v>
      </c>
    </row>
    <row r="40" spans="1:4">
      <c r="A40">
        <v>33</v>
      </c>
      <c r="B40" s="12">
        <v>793.28</v>
      </c>
      <c r="C40">
        <v>248</v>
      </c>
      <c r="D40" s="19" t="s">
        <v>10</v>
      </c>
    </row>
    <row r="41" spans="1:4">
      <c r="A41">
        <v>34</v>
      </c>
      <c r="B41" s="12">
        <v>2110.88</v>
      </c>
      <c r="C41">
        <v>29</v>
      </c>
      <c r="D41" s="19" t="s">
        <v>11</v>
      </c>
    </row>
    <row r="42" spans="1:4">
      <c r="A42">
        <v>35</v>
      </c>
      <c r="B42" s="12">
        <v>1478</v>
      </c>
      <c r="C42">
        <v>29</v>
      </c>
      <c r="D42" s="19" t="s">
        <v>12</v>
      </c>
    </row>
    <row r="43" spans="1:4">
      <c r="A43">
        <v>36</v>
      </c>
      <c r="B43" s="12">
        <v>1309.3599999999999</v>
      </c>
      <c r="C43">
        <v>21</v>
      </c>
      <c r="D43" s="19" t="s">
        <v>12</v>
      </c>
    </row>
    <row r="44" spans="1:4">
      <c r="A44">
        <v>37</v>
      </c>
      <c r="B44" s="12">
        <v>201.24</v>
      </c>
      <c r="C44">
        <v>95</v>
      </c>
      <c r="D44" s="19" t="s">
        <v>12</v>
      </c>
    </row>
    <row r="45" spans="1:4">
      <c r="A45">
        <v>38</v>
      </c>
      <c r="B45" s="12">
        <v>1331.2</v>
      </c>
      <c r="C45">
        <v>19</v>
      </c>
      <c r="D45" s="19" t="s">
        <v>12</v>
      </c>
    </row>
    <row r="46" spans="1:4">
      <c r="A46">
        <v>39</v>
      </c>
      <c r="B46" s="12">
        <v>63.88</v>
      </c>
      <c r="C46">
        <v>1996</v>
      </c>
      <c r="D46" s="19" t="s">
        <v>11</v>
      </c>
    </row>
    <row r="47" spans="1:4">
      <c r="A47">
        <v>40</v>
      </c>
      <c r="B47" s="12">
        <v>292.12</v>
      </c>
      <c r="C47">
        <v>143</v>
      </c>
      <c r="D47" s="19" t="s">
        <v>12</v>
      </c>
    </row>
    <row r="48" spans="1:4">
      <c r="A48">
        <v>41</v>
      </c>
      <c r="B48" s="12">
        <v>329.8</v>
      </c>
      <c r="C48">
        <v>538</v>
      </c>
      <c r="D48" s="19" t="s">
        <v>10</v>
      </c>
    </row>
    <row r="49" spans="1:4">
      <c r="A49">
        <v>42</v>
      </c>
      <c r="B49" s="12">
        <v>2560.6799999999998</v>
      </c>
      <c r="C49">
        <v>10</v>
      </c>
      <c r="D49" s="19" t="s">
        <v>12</v>
      </c>
    </row>
    <row r="50" spans="1:4">
      <c r="A50">
        <v>43</v>
      </c>
      <c r="B50" s="12">
        <v>716</v>
      </c>
      <c r="C50">
        <v>64</v>
      </c>
      <c r="D50" s="19" t="s">
        <v>12</v>
      </c>
    </row>
    <row r="51" spans="1:4">
      <c r="A51">
        <v>44</v>
      </c>
      <c r="B51" s="12">
        <v>147.63999999999999</v>
      </c>
      <c r="C51">
        <v>134</v>
      </c>
      <c r="D51" s="19" t="s">
        <v>12</v>
      </c>
    </row>
    <row r="52" spans="1:4">
      <c r="A52">
        <v>45</v>
      </c>
      <c r="B52" s="12">
        <v>213.04</v>
      </c>
      <c r="C52">
        <v>101</v>
      </c>
      <c r="D52" s="19" t="s">
        <v>12</v>
      </c>
    </row>
    <row r="53" spans="1:4">
      <c r="A53">
        <v>46</v>
      </c>
      <c r="B53" s="12">
        <v>190</v>
      </c>
      <c r="C53">
        <v>260</v>
      </c>
      <c r="D53" s="19" t="s">
        <v>11</v>
      </c>
    </row>
    <row r="54" spans="1:4">
      <c r="A54">
        <v>47</v>
      </c>
      <c r="B54" s="12">
        <v>87.6</v>
      </c>
      <c r="C54">
        <v>1752</v>
      </c>
      <c r="D54" s="19" t="s">
        <v>10</v>
      </c>
    </row>
    <row r="55" spans="1:4">
      <c r="A55">
        <v>48</v>
      </c>
      <c r="B55" s="12">
        <v>149.24</v>
      </c>
      <c r="C55">
        <v>355</v>
      </c>
      <c r="D55" s="19" t="s">
        <v>11</v>
      </c>
    </row>
    <row r="56" spans="1:4">
      <c r="A56">
        <v>49</v>
      </c>
      <c r="B56" s="12">
        <v>342.2</v>
      </c>
      <c r="C56">
        <v>388</v>
      </c>
      <c r="D56" s="19" t="s">
        <v>11</v>
      </c>
    </row>
    <row r="57" spans="1:4">
      <c r="A57">
        <v>50</v>
      </c>
      <c r="B57" s="12">
        <v>231</v>
      </c>
      <c r="C57">
        <v>63</v>
      </c>
      <c r="D57" s="19" t="s">
        <v>12</v>
      </c>
    </row>
    <row r="58" spans="1:4">
      <c r="A58">
        <v>51</v>
      </c>
      <c r="B58" s="12">
        <v>340.96</v>
      </c>
      <c r="C58">
        <v>189</v>
      </c>
      <c r="D58" s="19" t="s">
        <v>11</v>
      </c>
    </row>
    <row r="59" spans="1:4">
      <c r="A59">
        <v>52</v>
      </c>
      <c r="B59" s="12">
        <v>799.8</v>
      </c>
      <c r="C59">
        <v>55</v>
      </c>
      <c r="D59" s="19" t="s">
        <v>12</v>
      </c>
    </row>
    <row r="60" spans="1:4">
      <c r="A60">
        <v>53</v>
      </c>
      <c r="B60" s="12">
        <v>1713.08</v>
      </c>
      <c r="C60">
        <v>71</v>
      </c>
      <c r="D60" s="19" t="s">
        <v>11</v>
      </c>
    </row>
    <row r="61" spans="1:4">
      <c r="A61">
        <v>54</v>
      </c>
      <c r="B61" s="12">
        <v>259.39999999999998</v>
      </c>
      <c r="C61">
        <v>65</v>
      </c>
      <c r="D61" s="19" t="s">
        <v>12</v>
      </c>
    </row>
    <row r="62" spans="1:4">
      <c r="A62">
        <v>55</v>
      </c>
      <c r="B62" s="12">
        <v>4686.5200000000004</v>
      </c>
      <c r="C62">
        <v>12</v>
      </c>
      <c r="D62" s="19" t="s">
        <v>11</v>
      </c>
    </row>
    <row r="63" spans="1:4">
      <c r="A63">
        <v>56</v>
      </c>
      <c r="B63" s="12">
        <v>250</v>
      </c>
      <c r="C63">
        <v>103</v>
      </c>
      <c r="D63" s="19" t="s">
        <v>12</v>
      </c>
    </row>
    <row r="64" spans="1:4">
      <c r="A64">
        <v>57</v>
      </c>
      <c r="B64" s="12">
        <v>11.6</v>
      </c>
      <c r="C64">
        <v>644</v>
      </c>
      <c r="D64" s="19" t="s">
        <v>12</v>
      </c>
    </row>
    <row r="65" spans="1:4">
      <c r="A65">
        <v>58</v>
      </c>
      <c r="B65" s="12">
        <v>341.48</v>
      </c>
      <c r="C65">
        <v>68</v>
      </c>
      <c r="D65" s="19" t="s">
        <v>12</v>
      </c>
    </row>
    <row r="66" spans="1:4">
      <c r="A66">
        <v>59</v>
      </c>
      <c r="B66" s="12">
        <v>154.19999999999999</v>
      </c>
      <c r="C66">
        <v>140</v>
      </c>
      <c r="D66" s="19" t="s">
        <v>12</v>
      </c>
    </row>
    <row r="67" spans="1:4">
      <c r="A67">
        <v>60</v>
      </c>
      <c r="B67" s="12">
        <v>344.24</v>
      </c>
      <c r="C67">
        <v>35</v>
      </c>
      <c r="D67" s="19" t="s">
        <v>12</v>
      </c>
    </row>
    <row r="68" spans="1:4">
      <c r="A68">
        <v>61</v>
      </c>
      <c r="B68" s="12">
        <v>1350</v>
      </c>
      <c r="C68">
        <v>12</v>
      </c>
      <c r="D68" s="19" t="s">
        <v>12</v>
      </c>
    </row>
    <row r="69" spans="1:4">
      <c r="A69">
        <v>62</v>
      </c>
      <c r="B69" s="12">
        <v>840</v>
      </c>
      <c r="C69">
        <v>23</v>
      </c>
      <c r="D69" s="19" t="s">
        <v>12</v>
      </c>
    </row>
    <row r="70" spans="1:4">
      <c r="A70">
        <v>63</v>
      </c>
      <c r="B70" s="12">
        <v>728</v>
      </c>
      <c r="C70">
        <v>27</v>
      </c>
      <c r="D70" s="19" t="s">
        <v>12</v>
      </c>
    </row>
    <row r="71" spans="1:4">
      <c r="A71">
        <v>64</v>
      </c>
      <c r="B71" s="12">
        <v>3292.8</v>
      </c>
      <c r="C71">
        <v>18</v>
      </c>
      <c r="D71" s="19" t="s">
        <v>11</v>
      </c>
    </row>
    <row r="72" spans="1:4">
      <c r="A72">
        <v>65</v>
      </c>
      <c r="B72" s="12">
        <v>1825.88</v>
      </c>
      <c r="C72">
        <v>28</v>
      </c>
      <c r="D72" s="19" t="s">
        <v>11</v>
      </c>
    </row>
    <row r="73" spans="1:4">
      <c r="A73">
        <v>66</v>
      </c>
      <c r="B73" s="12">
        <v>1448.88</v>
      </c>
      <c r="C73">
        <v>34</v>
      </c>
      <c r="D73" s="19" t="s">
        <v>11</v>
      </c>
    </row>
    <row r="74" spans="1:4">
      <c r="A74">
        <v>67</v>
      </c>
      <c r="B74" s="12">
        <v>766.64</v>
      </c>
      <c r="C74">
        <v>32</v>
      </c>
      <c r="D74" s="19" t="s">
        <v>12</v>
      </c>
    </row>
    <row r="75" spans="1:4">
      <c r="A75">
        <v>68</v>
      </c>
      <c r="B75" s="12">
        <v>1615.48</v>
      </c>
      <c r="C75">
        <v>16</v>
      </c>
      <c r="D75" s="19" t="s">
        <v>12</v>
      </c>
    </row>
    <row r="76" spans="1:4">
      <c r="A76">
        <v>69</v>
      </c>
      <c r="B76" s="12">
        <v>1035.6400000000001</v>
      </c>
      <c r="C76">
        <v>43</v>
      </c>
      <c r="D76" s="19" t="s">
        <v>12</v>
      </c>
    </row>
    <row r="77" spans="1:4">
      <c r="A77">
        <v>70</v>
      </c>
      <c r="B77" s="12">
        <v>185.08</v>
      </c>
      <c r="C77">
        <v>302</v>
      </c>
      <c r="D77" s="19" t="s">
        <v>11</v>
      </c>
    </row>
    <row r="78" spans="1:4">
      <c r="A78">
        <v>71</v>
      </c>
      <c r="B78" s="12">
        <v>79.12</v>
      </c>
      <c r="C78">
        <v>188</v>
      </c>
      <c r="D78" s="19" t="s">
        <v>12</v>
      </c>
    </row>
    <row r="79" spans="1:4">
      <c r="A79">
        <v>72</v>
      </c>
      <c r="B79" s="12">
        <v>760</v>
      </c>
      <c r="C79">
        <v>31</v>
      </c>
      <c r="D79" s="19" t="s">
        <v>12</v>
      </c>
    </row>
    <row r="80" spans="1:4">
      <c r="A80">
        <v>73</v>
      </c>
      <c r="B80" s="12">
        <v>13.48</v>
      </c>
      <c r="C80">
        <v>1078</v>
      </c>
      <c r="D80" s="19" t="s">
        <v>12</v>
      </c>
    </row>
    <row r="81" spans="1:4">
      <c r="A81">
        <v>74</v>
      </c>
      <c r="B81" s="12">
        <v>688.6</v>
      </c>
      <c r="C81">
        <v>48</v>
      </c>
      <c r="D81" s="19" t="s">
        <v>12</v>
      </c>
    </row>
    <row r="82" spans="1:4">
      <c r="A82">
        <v>75</v>
      </c>
      <c r="B82" s="12">
        <v>13</v>
      </c>
      <c r="C82">
        <v>3500</v>
      </c>
      <c r="D82" s="19" t="s">
        <v>12</v>
      </c>
    </row>
    <row r="83" spans="1:4">
      <c r="A83">
        <v>76</v>
      </c>
      <c r="B83" s="12">
        <v>1560.04</v>
      </c>
      <c r="C83">
        <v>86</v>
      </c>
      <c r="D83" s="19" t="s">
        <v>11</v>
      </c>
    </row>
    <row r="84" spans="1:4">
      <c r="A84">
        <v>77</v>
      </c>
      <c r="B84" s="12">
        <v>28.2</v>
      </c>
      <c r="C84">
        <v>1567</v>
      </c>
      <c r="D84" s="19" t="s">
        <v>12</v>
      </c>
    </row>
    <row r="85" spans="1:4">
      <c r="A85">
        <v>78</v>
      </c>
      <c r="B85" s="12">
        <v>914.48</v>
      </c>
      <c r="C85">
        <v>108</v>
      </c>
      <c r="D85" s="19" t="s">
        <v>11</v>
      </c>
    </row>
    <row r="86" spans="1:4">
      <c r="A86">
        <v>79</v>
      </c>
      <c r="B86" s="12">
        <v>355.12</v>
      </c>
      <c r="C86">
        <v>284</v>
      </c>
      <c r="D86" s="19" t="s">
        <v>11</v>
      </c>
    </row>
    <row r="87" spans="1:4">
      <c r="A87">
        <v>80</v>
      </c>
      <c r="B87" s="12">
        <v>941.8</v>
      </c>
      <c r="C87">
        <v>14</v>
      </c>
      <c r="D87" s="19" t="s">
        <v>12</v>
      </c>
    </row>
    <row r="88" spans="1:4">
      <c r="A88">
        <v>81</v>
      </c>
      <c r="B88" s="12">
        <v>169.92</v>
      </c>
      <c r="C88">
        <v>135</v>
      </c>
      <c r="D88" s="19" t="s">
        <v>12</v>
      </c>
    </row>
    <row r="89" spans="1:4">
      <c r="A89">
        <v>82</v>
      </c>
      <c r="B89" s="12">
        <v>1504.16</v>
      </c>
      <c r="C89">
        <v>8</v>
      </c>
      <c r="D89" s="19" t="s">
        <v>12</v>
      </c>
    </row>
    <row r="90" spans="1:4">
      <c r="A90">
        <v>83</v>
      </c>
      <c r="B90" s="12">
        <v>3112.32</v>
      </c>
      <c r="C90">
        <v>325</v>
      </c>
      <c r="D90" s="19" t="s">
        <v>10</v>
      </c>
    </row>
    <row r="91" spans="1:4">
      <c r="A91">
        <v>84</v>
      </c>
      <c r="B91" s="12">
        <v>859.08</v>
      </c>
      <c r="C91">
        <v>331</v>
      </c>
      <c r="D91" s="19" t="s">
        <v>10</v>
      </c>
    </row>
    <row r="92" spans="1:4">
      <c r="A92">
        <v>85</v>
      </c>
      <c r="B92" s="12">
        <v>165.16</v>
      </c>
      <c r="C92">
        <v>393</v>
      </c>
      <c r="D92" s="19" t="s">
        <v>11</v>
      </c>
    </row>
    <row r="93" spans="1:4">
      <c r="A93">
        <v>86</v>
      </c>
      <c r="B93" s="12">
        <v>69.2</v>
      </c>
      <c r="C93">
        <v>154</v>
      </c>
      <c r="D93" s="19" t="s">
        <v>12</v>
      </c>
    </row>
    <row r="94" spans="1:4">
      <c r="A94">
        <v>87</v>
      </c>
      <c r="B94" s="12">
        <v>184.88</v>
      </c>
      <c r="C94">
        <v>92</v>
      </c>
      <c r="D94" s="19" t="s">
        <v>12</v>
      </c>
    </row>
    <row r="95" spans="1:4">
      <c r="A95">
        <v>88</v>
      </c>
      <c r="B95" s="12">
        <v>7974.16</v>
      </c>
      <c r="C95">
        <v>33</v>
      </c>
      <c r="D95" s="19" t="s">
        <v>10</v>
      </c>
    </row>
    <row r="96" spans="1:4">
      <c r="A96">
        <v>89</v>
      </c>
      <c r="B96" s="12">
        <v>1090</v>
      </c>
      <c r="C96">
        <v>20</v>
      </c>
      <c r="D96" s="19" t="s">
        <v>12</v>
      </c>
    </row>
    <row r="97" spans="1:5">
      <c r="A97">
        <v>90</v>
      </c>
      <c r="B97" s="12">
        <v>1270</v>
      </c>
      <c r="C97">
        <v>19</v>
      </c>
      <c r="D97" s="19" t="s">
        <v>12</v>
      </c>
    </row>
    <row r="98" spans="1:5">
      <c r="A98">
        <v>91</v>
      </c>
      <c r="B98" s="12">
        <v>57.6</v>
      </c>
      <c r="C98">
        <v>3200</v>
      </c>
      <c r="D98" s="19" t="s">
        <v>10</v>
      </c>
    </row>
    <row r="99" spans="1:5">
      <c r="A99">
        <v>92</v>
      </c>
      <c r="B99" s="12">
        <v>154</v>
      </c>
      <c r="C99">
        <v>122</v>
      </c>
      <c r="D99" s="19" t="s">
        <v>12</v>
      </c>
    </row>
    <row r="100" spans="1:5">
      <c r="A100">
        <v>93</v>
      </c>
      <c r="B100" s="12">
        <v>26.88</v>
      </c>
      <c r="C100">
        <v>2360</v>
      </c>
      <c r="D100" s="19" t="s">
        <v>11</v>
      </c>
    </row>
    <row r="101" spans="1:5">
      <c r="A101">
        <v>94</v>
      </c>
      <c r="B101" s="12">
        <v>236.44</v>
      </c>
      <c r="C101">
        <v>197</v>
      </c>
      <c r="D101" s="19" t="s">
        <v>11</v>
      </c>
    </row>
    <row r="102" spans="1:5">
      <c r="A102">
        <v>95</v>
      </c>
      <c r="B102" s="12">
        <v>10.48</v>
      </c>
      <c r="C102">
        <v>5240</v>
      </c>
      <c r="D102" s="19" t="s">
        <v>11</v>
      </c>
    </row>
    <row r="103" spans="1:5">
      <c r="A103">
        <v>96</v>
      </c>
      <c r="B103" s="12">
        <v>207.32</v>
      </c>
      <c r="C103">
        <v>80</v>
      </c>
      <c r="D103" s="19" t="s">
        <v>12</v>
      </c>
    </row>
    <row r="104" spans="1:5">
      <c r="A104">
        <v>97</v>
      </c>
      <c r="B104" s="12">
        <v>2881.84</v>
      </c>
      <c r="C104">
        <v>16</v>
      </c>
      <c r="D104" s="19" t="s">
        <v>11</v>
      </c>
    </row>
    <row r="105" spans="1:5">
      <c r="A105">
        <v>98</v>
      </c>
      <c r="B105" s="12">
        <v>1470</v>
      </c>
      <c r="C105">
        <v>21</v>
      </c>
      <c r="D105" s="19" t="s">
        <v>12</v>
      </c>
    </row>
    <row r="106" spans="1:5">
      <c r="A106">
        <v>99</v>
      </c>
      <c r="B106" s="12">
        <v>2062</v>
      </c>
      <c r="C106">
        <v>66</v>
      </c>
      <c r="D106" s="19" t="s">
        <v>10</v>
      </c>
    </row>
    <row r="107" spans="1:5">
      <c r="A107">
        <v>100</v>
      </c>
      <c r="B107" s="12">
        <v>267.56</v>
      </c>
      <c r="C107">
        <v>69</v>
      </c>
      <c r="D107" s="19" t="s">
        <v>12</v>
      </c>
    </row>
    <row r="108" spans="1:5">
      <c r="B108" s="12"/>
      <c r="C108" s="12"/>
      <c r="D108" s="12"/>
      <c r="E108" s="12"/>
    </row>
    <row r="109" spans="1:5">
      <c r="B109" s="12"/>
      <c r="C109" s="12"/>
      <c r="D109" s="12"/>
      <c r="E109" s="12"/>
    </row>
    <row r="110" spans="1:5">
      <c r="B110" s="12"/>
      <c r="C110" s="12"/>
      <c r="D110" s="12"/>
      <c r="E110" s="12"/>
    </row>
    <row r="111" spans="1:5">
      <c r="B111" s="12"/>
      <c r="C111" s="12"/>
      <c r="D111" s="12"/>
      <c r="E111" s="12"/>
    </row>
    <row r="112" spans="1:5">
      <c r="B112" s="12"/>
      <c r="C112" s="12"/>
      <c r="D112" s="12"/>
      <c r="E112" s="12"/>
    </row>
    <row r="113" spans="2:5">
      <c r="B113" s="12"/>
      <c r="C113" s="12"/>
      <c r="D113" s="12"/>
      <c r="E113" s="12"/>
    </row>
    <row r="114" spans="2:5">
      <c r="B114" s="12"/>
      <c r="C114" s="12"/>
      <c r="D114" s="12"/>
      <c r="E114" s="12"/>
    </row>
    <row r="115" spans="2:5">
      <c r="B115" s="12"/>
      <c r="C115" s="12"/>
      <c r="D115" s="12"/>
      <c r="E115" s="12"/>
    </row>
    <row r="116" spans="2:5">
      <c r="B116" s="12"/>
      <c r="C116" s="12"/>
      <c r="D116" s="12"/>
      <c r="E116" s="12"/>
    </row>
    <row r="117" spans="2:5">
      <c r="B117" s="12"/>
      <c r="C117" s="12"/>
      <c r="D117" s="12"/>
      <c r="E117" s="12"/>
    </row>
    <row r="118" spans="2:5">
      <c r="B118" s="12"/>
      <c r="C118" s="12"/>
      <c r="D118" s="12"/>
      <c r="E118" s="12"/>
    </row>
    <row r="119" spans="2:5">
      <c r="B119" s="12"/>
      <c r="C119" s="12"/>
      <c r="D119" s="12"/>
      <c r="E119" s="12"/>
    </row>
    <row r="120" spans="2:5">
      <c r="B120" s="12"/>
      <c r="C120" s="12"/>
      <c r="D120" s="12"/>
      <c r="E120" s="12"/>
    </row>
    <row r="121" spans="2:5">
      <c r="B121" s="12"/>
      <c r="C121" s="12"/>
      <c r="D121" s="12"/>
      <c r="E121" s="12"/>
    </row>
    <row r="122" spans="2:5">
      <c r="B122" s="12"/>
      <c r="C122" s="12"/>
      <c r="D122" s="12"/>
      <c r="E122" s="12"/>
    </row>
    <row r="123" spans="2:5">
      <c r="B123" s="12"/>
      <c r="C123" s="12"/>
      <c r="D123" s="12"/>
      <c r="E123" s="12"/>
    </row>
    <row r="124" spans="2:5">
      <c r="B124" s="12"/>
      <c r="C124" s="12"/>
      <c r="D124" s="12"/>
      <c r="E124" s="12"/>
    </row>
    <row r="125" spans="2:5">
      <c r="B125" s="12"/>
      <c r="C125" s="12"/>
      <c r="D125" s="12"/>
      <c r="E125" s="12"/>
    </row>
    <row r="126" spans="2:5">
      <c r="B126" s="12"/>
      <c r="C126" s="12"/>
      <c r="D126" s="12"/>
      <c r="E126" s="12"/>
    </row>
    <row r="127" spans="2:5">
      <c r="B127" s="12"/>
      <c r="C127" s="12"/>
      <c r="D127" s="12"/>
      <c r="E127" s="12"/>
    </row>
    <row r="128" spans="2:5">
      <c r="B128" s="12"/>
      <c r="C128" s="12"/>
      <c r="D128" s="12"/>
      <c r="E128" s="12"/>
    </row>
    <row r="129" spans="2:5">
      <c r="B129" s="12"/>
      <c r="C129" s="12"/>
      <c r="D129" s="12"/>
      <c r="E129" s="12"/>
    </row>
    <row r="130" spans="2:5">
      <c r="B130" s="12"/>
      <c r="C130" s="12"/>
      <c r="D130" s="12"/>
      <c r="E130" s="12"/>
    </row>
    <row r="131" spans="2:5">
      <c r="B131" s="12"/>
      <c r="C131" s="12"/>
      <c r="D131" s="12"/>
      <c r="E131" s="12"/>
    </row>
    <row r="132" spans="2:5">
      <c r="B132" s="12"/>
      <c r="C132" s="12"/>
      <c r="D132" s="12"/>
      <c r="E132" s="12"/>
    </row>
    <row r="133" spans="2:5">
      <c r="B133" s="12"/>
      <c r="C133" s="12"/>
      <c r="D133" s="12"/>
      <c r="E133" s="12"/>
    </row>
    <row r="134" spans="2:5">
      <c r="B134" s="12"/>
      <c r="C134" s="12"/>
      <c r="D134" s="12"/>
      <c r="E134" s="12"/>
    </row>
    <row r="135" spans="2:5">
      <c r="B135" s="12"/>
      <c r="C135" s="12"/>
      <c r="D135" s="12"/>
      <c r="E135" s="12"/>
    </row>
    <row r="136" spans="2:5">
      <c r="B136" s="12"/>
      <c r="C136" s="12"/>
      <c r="D136" s="12"/>
      <c r="E136" s="12"/>
    </row>
    <row r="137" spans="2:5">
      <c r="B137" s="12"/>
      <c r="C137" s="12"/>
      <c r="D137" s="12"/>
      <c r="E137" s="12"/>
    </row>
    <row r="138" spans="2:5">
      <c r="B138" s="12"/>
      <c r="C138" s="12"/>
      <c r="D138" s="12"/>
      <c r="E138" s="12"/>
    </row>
    <row r="139" spans="2:5">
      <c r="B139" s="12"/>
      <c r="C139" s="12"/>
      <c r="D139" s="12"/>
      <c r="E139" s="12"/>
    </row>
    <row r="140" spans="2:5">
      <c r="B140" s="12"/>
      <c r="C140" s="12"/>
      <c r="D140" s="12"/>
      <c r="E140" s="12"/>
    </row>
    <row r="141" spans="2:5">
      <c r="B141" s="12"/>
      <c r="C141" s="12"/>
      <c r="D141" s="12"/>
      <c r="E141" s="12"/>
    </row>
    <row r="142" spans="2:5">
      <c r="B142" s="12"/>
      <c r="C142" s="12"/>
      <c r="D142" s="12"/>
      <c r="E142" s="12"/>
    </row>
    <row r="143" spans="2:5">
      <c r="B143" s="12"/>
      <c r="C143" s="12"/>
      <c r="D143" s="12"/>
      <c r="E143" s="12"/>
    </row>
    <row r="144" spans="2:5">
      <c r="B144" s="12"/>
      <c r="C144" s="12"/>
      <c r="D144" s="12"/>
      <c r="E144" s="12"/>
    </row>
    <row r="145" spans="2:5">
      <c r="B145" s="12"/>
      <c r="C145" s="12"/>
      <c r="D145" s="12"/>
      <c r="E145" s="12"/>
    </row>
    <row r="146" spans="2:5">
      <c r="B146" s="12"/>
      <c r="C146" s="12"/>
      <c r="D146" s="12"/>
      <c r="E146" s="12"/>
    </row>
    <row r="147" spans="2:5">
      <c r="B147" s="12"/>
      <c r="C147" s="12"/>
      <c r="D147" s="12"/>
      <c r="E147" s="12"/>
    </row>
    <row r="148" spans="2:5">
      <c r="B148" s="12"/>
      <c r="C148" s="12"/>
      <c r="D148" s="12"/>
      <c r="E148" s="12"/>
    </row>
    <row r="149" spans="2:5">
      <c r="B149" s="12"/>
      <c r="C149" s="12"/>
      <c r="D149" s="12"/>
      <c r="E149" s="12"/>
    </row>
    <row r="150" spans="2:5">
      <c r="B150" s="12"/>
      <c r="C150" s="12"/>
      <c r="D150" s="12"/>
      <c r="E150" s="12"/>
    </row>
    <row r="151" spans="2:5">
      <c r="B151" s="12"/>
      <c r="C151" s="12"/>
      <c r="D151" s="12"/>
      <c r="E151" s="12"/>
    </row>
    <row r="152" spans="2:5">
      <c r="B152" s="12"/>
      <c r="C152" s="12"/>
      <c r="D152" s="12"/>
      <c r="E152" s="12"/>
    </row>
    <row r="153" spans="2:5">
      <c r="B153" s="12"/>
      <c r="C153" s="12"/>
      <c r="D153" s="12"/>
      <c r="E153" s="12"/>
    </row>
    <row r="154" spans="2:5">
      <c r="B154" s="12"/>
      <c r="C154" s="12"/>
      <c r="D154" s="12"/>
      <c r="E154" s="12"/>
    </row>
    <row r="155" spans="2:5">
      <c r="B155" s="12"/>
      <c r="C155" s="12"/>
      <c r="D155" s="12"/>
      <c r="E155" s="12"/>
    </row>
    <row r="156" spans="2:5">
      <c r="B156" s="12"/>
      <c r="C156" s="12"/>
      <c r="D156" s="12"/>
      <c r="E156" s="12"/>
    </row>
    <row r="157" spans="2:5">
      <c r="B157" s="12"/>
      <c r="C157" s="12"/>
      <c r="D157" s="12"/>
      <c r="E157" s="12"/>
    </row>
    <row r="158" spans="2:5">
      <c r="B158" s="12"/>
      <c r="C158" s="12"/>
      <c r="D158" s="12"/>
      <c r="E158" s="12"/>
    </row>
    <row r="159" spans="2:5">
      <c r="B159" s="12"/>
      <c r="C159" s="12"/>
      <c r="D159" s="12"/>
      <c r="E159" s="12"/>
    </row>
    <row r="160" spans="2:5">
      <c r="B160" s="12"/>
      <c r="C160" s="12"/>
      <c r="D160" s="12"/>
      <c r="E160" s="12"/>
    </row>
    <row r="161" spans="2:5">
      <c r="B161" s="12"/>
      <c r="C161" s="12"/>
      <c r="D161" s="12"/>
      <c r="E161" s="12"/>
    </row>
    <row r="162" spans="2:5">
      <c r="B162" s="12"/>
      <c r="C162" s="12"/>
      <c r="D162" s="12"/>
      <c r="E162" s="12"/>
    </row>
    <row r="163" spans="2:5">
      <c r="B163" s="12"/>
      <c r="C163" s="12"/>
      <c r="D163" s="12"/>
      <c r="E163" s="12"/>
    </row>
    <row r="164" spans="2:5">
      <c r="B164" s="12"/>
      <c r="C164" s="12"/>
      <c r="D164" s="12"/>
      <c r="E164" s="12"/>
    </row>
    <row r="165" spans="2:5">
      <c r="B165" s="12"/>
      <c r="C165" s="12"/>
      <c r="D165" s="12"/>
      <c r="E165" s="12"/>
    </row>
    <row r="166" spans="2:5">
      <c r="B166" s="12"/>
      <c r="C166" s="12"/>
      <c r="D166" s="12"/>
      <c r="E166" s="12"/>
    </row>
    <row r="167" spans="2:5">
      <c r="B167" s="12"/>
      <c r="C167" s="12"/>
      <c r="D167" s="12"/>
      <c r="E167" s="12"/>
    </row>
    <row r="168" spans="2:5">
      <c r="B168" s="12"/>
      <c r="C168" s="12"/>
      <c r="D168" s="12"/>
      <c r="E168" s="12"/>
    </row>
    <row r="169" spans="2:5">
      <c r="B169" s="12"/>
      <c r="C169" s="12"/>
      <c r="D169" s="12"/>
      <c r="E169" s="12"/>
    </row>
    <row r="170" spans="2:5">
      <c r="B170" s="12"/>
      <c r="C170" s="12"/>
      <c r="D170" s="12"/>
      <c r="E170" s="12"/>
    </row>
    <row r="171" spans="2:5">
      <c r="B171" s="12"/>
      <c r="C171" s="12"/>
      <c r="D171" s="12"/>
      <c r="E171" s="12"/>
    </row>
    <row r="172" spans="2:5">
      <c r="B172" s="12"/>
      <c r="C172" s="12"/>
      <c r="D172" s="12"/>
      <c r="E172" s="12"/>
    </row>
    <row r="173" spans="2:5">
      <c r="B173" s="12"/>
      <c r="C173" s="12"/>
      <c r="D173" s="12"/>
      <c r="E173" s="12"/>
    </row>
    <row r="174" spans="2:5">
      <c r="B174" s="12"/>
      <c r="C174" s="12"/>
      <c r="D174" s="12"/>
      <c r="E174" s="12"/>
    </row>
    <row r="175" spans="2:5">
      <c r="B175" s="12"/>
      <c r="C175" s="12"/>
      <c r="D175" s="12"/>
      <c r="E175" s="12"/>
    </row>
    <row r="176" spans="2:5">
      <c r="B176" s="12"/>
      <c r="C176" s="12"/>
      <c r="D176" s="12"/>
      <c r="E176" s="12"/>
    </row>
    <row r="177" spans="2:5">
      <c r="B177" s="12"/>
      <c r="C177" s="12"/>
      <c r="D177" s="12"/>
      <c r="E177" s="12"/>
    </row>
    <row r="178" spans="2:5">
      <c r="B178" s="12"/>
      <c r="C178" s="12"/>
      <c r="D178" s="12"/>
      <c r="E178" s="12"/>
    </row>
    <row r="179" spans="2:5">
      <c r="B179" s="12"/>
      <c r="C179" s="12"/>
      <c r="D179" s="12"/>
      <c r="E179" s="12"/>
    </row>
    <row r="180" spans="2:5">
      <c r="B180" s="12"/>
      <c r="C180" s="12"/>
      <c r="D180" s="12"/>
      <c r="E180" s="12"/>
    </row>
    <row r="181" spans="2:5">
      <c r="B181" s="12"/>
      <c r="C181" s="12"/>
      <c r="D181" s="12"/>
      <c r="E181" s="12"/>
    </row>
    <row r="182" spans="2:5">
      <c r="B182" s="12"/>
      <c r="C182" s="12"/>
      <c r="D182" s="12"/>
      <c r="E182" s="12"/>
    </row>
    <row r="183" spans="2:5">
      <c r="B183" s="12"/>
      <c r="C183" s="12"/>
      <c r="D183" s="12"/>
      <c r="E183" s="12"/>
    </row>
    <row r="184" spans="2:5">
      <c r="B184" s="12"/>
      <c r="C184" s="12"/>
      <c r="D184" s="12"/>
      <c r="E184" s="12"/>
    </row>
    <row r="185" spans="2:5">
      <c r="B185" s="12"/>
      <c r="C185" s="12"/>
      <c r="D185" s="12"/>
      <c r="E185" s="12"/>
    </row>
    <row r="186" spans="2:5">
      <c r="B186" s="12"/>
      <c r="C186" s="12"/>
      <c r="D186" s="12"/>
      <c r="E186" s="12"/>
    </row>
    <row r="187" spans="2:5">
      <c r="B187" s="12"/>
      <c r="C187" s="12"/>
      <c r="D187" s="12"/>
      <c r="E187" s="12"/>
    </row>
    <row r="188" spans="2:5">
      <c r="B188" s="12"/>
      <c r="C188" s="12"/>
      <c r="D188" s="12"/>
      <c r="E188" s="12"/>
    </row>
    <row r="189" spans="2:5">
      <c r="B189" s="12"/>
      <c r="C189" s="12"/>
      <c r="D189" s="12"/>
      <c r="E189" s="12"/>
    </row>
    <row r="190" spans="2:5">
      <c r="B190" s="12"/>
      <c r="C190" s="12"/>
      <c r="D190" s="12"/>
      <c r="E190" s="12"/>
    </row>
    <row r="191" spans="2:5">
      <c r="B191" s="12"/>
      <c r="C191" s="12"/>
      <c r="D191" s="12"/>
      <c r="E191" s="12"/>
    </row>
    <row r="192" spans="2:5">
      <c r="B192" s="12"/>
      <c r="C192" s="12"/>
      <c r="D192" s="12"/>
      <c r="E192" s="12"/>
    </row>
    <row r="193" spans="2:5">
      <c r="B193" s="12"/>
      <c r="C193" s="12"/>
      <c r="D193" s="12"/>
      <c r="E193" s="12"/>
    </row>
    <row r="194" spans="2:5">
      <c r="B194" s="12"/>
      <c r="C194" s="12"/>
      <c r="D194" s="12"/>
      <c r="E194" s="12"/>
    </row>
    <row r="195" spans="2:5">
      <c r="B195" s="12"/>
      <c r="C195" s="12"/>
      <c r="D195" s="12"/>
      <c r="E195" s="12"/>
    </row>
    <row r="196" spans="2:5">
      <c r="B196" s="12"/>
      <c r="C196" s="12"/>
      <c r="D196" s="12"/>
      <c r="E196" s="12"/>
    </row>
    <row r="197" spans="2:5">
      <c r="B197" s="12"/>
      <c r="C197" s="12"/>
      <c r="D197" s="12"/>
      <c r="E197" s="12"/>
    </row>
    <row r="198" spans="2:5">
      <c r="B198" s="12"/>
      <c r="C198" s="12"/>
      <c r="D198" s="12"/>
      <c r="E198" s="12"/>
    </row>
    <row r="199" spans="2:5">
      <c r="B199" s="12"/>
      <c r="C199" s="12"/>
      <c r="D199" s="12"/>
      <c r="E199" s="12"/>
    </row>
    <row r="200" spans="2:5">
      <c r="B200" s="12"/>
      <c r="C200" s="12"/>
      <c r="D200" s="12"/>
      <c r="E200" s="12"/>
    </row>
    <row r="201" spans="2:5">
      <c r="B201" s="12"/>
      <c r="C201" s="12"/>
      <c r="D201" s="12"/>
      <c r="E201" s="12"/>
    </row>
    <row r="202" spans="2:5">
      <c r="B202" s="12"/>
      <c r="C202" s="12"/>
      <c r="D202" s="12"/>
      <c r="E202" s="12"/>
    </row>
    <row r="203" spans="2:5">
      <c r="B203" s="12"/>
      <c r="C203" s="12"/>
      <c r="D203" s="12"/>
      <c r="E203" s="12"/>
    </row>
    <row r="204" spans="2:5">
      <c r="B204" s="12"/>
      <c r="C204" s="12"/>
      <c r="D204" s="12"/>
      <c r="E204" s="12"/>
    </row>
    <row r="205" spans="2:5">
      <c r="B205" s="12"/>
      <c r="C205" s="12"/>
      <c r="D205" s="12"/>
      <c r="E205" s="12"/>
    </row>
    <row r="206" spans="2:5">
      <c r="B206" s="12"/>
      <c r="C206" s="12"/>
      <c r="D206" s="12"/>
      <c r="E206" s="12"/>
    </row>
    <row r="207" spans="2:5">
      <c r="B207" s="12"/>
      <c r="C207" s="12"/>
      <c r="D207" s="12"/>
      <c r="E207" s="12"/>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2:U107"/>
  <sheetViews>
    <sheetView workbookViewId="0">
      <selection activeCell="E20" sqref="E20:G22"/>
    </sheetView>
  </sheetViews>
  <sheetFormatPr defaultRowHeight="15"/>
  <cols>
    <col min="1" max="1" width="15.5703125" customWidth="1"/>
    <col min="2" max="2" width="14.85546875" customWidth="1"/>
    <col min="3" max="3" width="16.5703125" customWidth="1"/>
    <col min="5" max="5" width="15.140625" customWidth="1"/>
    <col min="6" max="6" width="8.42578125" customWidth="1"/>
    <col min="7" max="7" width="11.5703125" bestFit="1" customWidth="1"/>
    <col min="8" max="8" width="14.28515625" customWidth="1"/>
    <col min="10" max="10" width="14.5703125" customWidth="1"/>
    <col min="11" max="11" width="7.42578125" customWidth="1"/>
    <col min="12" max="12" width="17.85546875" customWidth="1"/>
    <col min="13" max="13" width="15.85546875" customWidth="1"/>
    <col min="14" max="14" width="17.140625" customWidth="1"/>
    <col min="15" max="16" width="16.42578125" customWidth="1"/>
    <col min="17" max="17" width="15.7109375" customWidth="1"/>
    <col min="18" max="18" width="22.5703125" customWidth="1"/>
    <col min="19" max="19" width="17.42578125" customWidth="1"/>
    <col min="20" max="20" width="18.7109375" customWidth="1"/>
  </cols>
  <sheetData>
    <row r="2" spans="1:21" ht="15.75">
      <c r="A2" s="2" t="s">
        <v>35</v>
      </c>
      <c r="B2" s="3"/>
      <c r="C2" s="3"/>
      <c r="D2" s="3"/>
      <c r="E2" s="3"/>
      <c r="M2" s="13"/>
      <c r="N2" s="13"/>
      <c r="O2" s="16"/>
      <c r="P2" s="13"/>
      <c r="Q2" s="13"/>
    </row>
    <row r="4" spans="1:21" s="6" customFormat="1" ht="30">
      <c r="A4" s="4" t="s">
        <v>2</v>
      </c>
      <c r="B4" s="4" t="s">
        <v>24</v>
      </c>
      <c r="C4" s="4" t="s">
        <v>28</v>
      </c>
      <c r="M4" s="6" t="s">
        <v>41</v>
      </c>
      <c r="N4" s="6" t="s">
        <v>27</v>
      </c>
      <c r="O4" s="6" t="s">
        <v>28</v>
      </c>
    </row>
    <row r="5" spans="1:21">
      <c r="E5" s="9"/>
      <c r="F5" s="9"/>
      <c r="G5" s="9"/>
      <c r="H5" s="9"/>
    </row>
    <row r="6" spans="1:21">
      <c r="A6">
        <v>1</v>
      </c>
      <c r="B6" s="12">
        <f>M6</f>
        <v>145.85739659163065</v>
      </c>
      <c r="C6" s="12">
        <f>O6</f>
        <v>13.492082307692307</v>
      </c>
      <c r="E6" s="5" t="s">
        <v>20</v>
      </c>
      <c r="F6" s="5"/>
      <c r="G6" s="13">
        <f>L6</f>
        <v>17.788210487210534</v>
      </c>
      <c r="H6" s="9"/>
      <c r="J6" s="9" t="s">
        <v>20</v>
      </c>
      <c r="K6" s="9"/>
      <c r="L6">
        <f>2*Data!G4/(Data!H8/Data!C4+Data!H9/Data!C4*Data!H12+Data!H10/Data!C4*Data!H13)</f>
        <v>17.788210487210534</v>
      </c>
      <c r="M6" s="12">
        <f>IF(Data!D8="A",G$6/Data!C$4*Data!B8,IF(Data!D8="B",G$9/Data!C$4*Data!B8,G$12/Data!C$4*Data!B8))</f>
        <v>145.85739659163065</v>
      </c>
      <c r="N6" s="12">
        <f>M6/2*Data!C8</f>
        <v>7147.0124329899018</v>
      </c>
      <c r="O6" s="12">
        <f>Data!B8/M6</f>
        <v>13.492082307692307</v>
      </c>
      <c r="P6" s="12"/>
      <c r="Q6" s="12"/>
      <c r="R6" s="12"/>
      <c r="S6" s="12"/>
      <c r="U6" s="12"/>
    </row>
    <row r="7" spans="1:21">
      <c r="A7">
        <v>2</v>
      </c>
      <c r="B7" s="12">
        <f t="shared" ref="B7:B70" si="0">M7</f>
        <v>10.791514362241056</v>
      </c>
      <c r="C7" s="12">
        <f t="shared" ref="C7:C70" si="1">O7</f>
        <v>13.492082307692309</v>
      </c>
      <c r="E7" s="5" t="s">
        <v>21</v>
      </c>
      <c r="F7" s="5"/>
      <c r="H7" s="15"/>
      <c r="J7" s="9" t="s">
        <v>21</v>
      </c>
      <c r="K7" s="9"/>
      <c r="M7" s="12">
        <f>IF(Data!D9="A",G$6/Data!C$4*Data!B9,IF(Data!D9="B",G$9/Data!C$4*Data!B9,G$12/Data!C$4*Data!B9))</f>
        <v>10.791514362241056</v>
      </c>
      <c r="N7" s="12">
        <f>M7/2*Data!C9</f>
        <v>10910.221020225708</v>
      </c>
      <c r="O7" s="12">
        <f>Data!B9/M7</f>
        <v>13.492082307692309</v>
      </c>
      <c r="P7" s="12"/>
      <c r="Q7" s="12"/>
      <c r="R7" s="12"/>
      <c r="S7" s="12"/>
      <c r="U7" s="12"/>
    </row>
    <row r="8" spans="1:21">
      <c r="A8">
        <v>3</v>
      </c>
      <c r="B8" s="12">
        <f t="shared" si="0"/>
        <v>27.349373624086198</v>
      </c>
      <c r="C8" s="12">
        <f t="shared" si="1"/>
        <v>13.492082307692307</v>
      </c>
      <c r="H8" s="9"/>
      <c r="J8" s="9"/>
      <c r="K8" s="9"/>
      <c r="M8" s="12">
        <f>IF(Data!D10="A",G$6/Data!C$4*Data!B10,IF(Data!D10="B",G$9/Data!C$4*Data!B10,G$12/Data!C$4*Data!B10))</f>
        <v>27.349373624086198</v>
      </c>
      <c r="N8" s="12">
        <f>M8/2*Data!C10</f>
        <v>91620.401640688768</v>
      </c>
      <c r="O8" s="12">
        <f>Data!B10/M8</f>
        <v>13.492082307692307</v>
      </c>
      <c r="P8" s="12"/>
      <c r="Q8" s="12"/>
      <c r="R8" s="12"/>
      <c r="S8" s="12"/>
      <c r="U8" s="12"/>
    </row>
    <row r="9" spans="1:21">
      <c r="A9">
        <v>4</v>
      </c>
      <c r="B9" s="12">
        <f t="shared" si="0"/>
        <v>296.61840987423568</v>
      </c>
      <c r="C9" s="12">
        <f t="shared" si="1"/>
        <v>13.492082307692305</v>
      </c>
      <c r="E9" s="5" t="s">
        <v>20</v>
      </c>
      <c r="F9" s="5"/>
      <c r="G9" s="13">
        <f>L9</f>
        <v>35.576420974421069</v>
      </c>
      <c r="H9" s="9"/>
      <c r="J9" s="9" t="s">
        <v>20</v>
      </c>
      <c r="K9" s="9"/>
      <c r="L9">
        <f>L6*Data!H12</f>
        <v>35.576420974421069</v>
      </c>
      <c r="M9" s="12">
        <f>IF(Data!D11="A",G$6/Data!C$4*Data!B11,IF(Data!D11="B",G$9/Data!C$4*Data!B11,G$12/Data!C$4*Data!B11))</f>
        <v>296.61840987423568</v>
      </c>
      <c r="N9" s="12">
        <f>M9/2*Data!C11</f>
        <v>21949.76233069344</v>
      </c>
      <c r="O9" s="12">
        <f>Data!B11/M9</f>
        <v>13.492082307692305</v>
      </c>
      <c r="P9" s="12"/>
      <c r="Q9" s="12"/>
      <c r="R9" s="12"/>
      <c r="S9" s="12"/>
      <c r="T9" s="12"/>
    </row>
    <row r="10" spans="1:21">
      <c r="A10">
        <v>5</v>
      </c>
      <c r="B10" s="12">
        <f t="shared" si="0"/>
        <v>234.73026088748233</v>
      </c>
      <c r="C10" s="12">
        <f t="shared" si="1"/>
        <v>13.492082307692307</v>
      </c>
      <c r="E10" s="5" t="s">
        <v>22</v>
      </c>
      <c r="F10" s="5"/>
      <c r="G10" s="9"/>
      <c r="H10" s="15"/>
      <c r="J10" s="9" t="s">
        <v>22</v>
      </c>
      <c r="K10" s="9"/>
      <c r="M10" s="12">
        <f>IF(Data!D12="A",G$6/Data!C$4*Data!B12,IF(Data!D12="B",G$9/Data!C$4*Data!B12,G$12/Data!C$4*Data!B12))</f>
        <v>234.73026088748233</v>
      </c>
      <c r="N10" s="12">
        <f>M10/2*Data!C12</f>
        <v>62790.344787401526</v>
      </c>
      <c r="O10" s="12">
        <f>Data!B12/M10</f>
        <v>13.492082307692307</v>
      </c>
      <c r="P10" s="12"/>
      <c r="Q10" s="12"/>
      <c r="R10" s="12"/>
      <c r="S10" s="12"/>
      <c r="T10" s="12"/>
    </row>
    <row r="11" spans="1:21">
      <c r="A11">
        <v>6</v>
      </c>
      <c r="B11" s="12">
        <f t="shared" si="0"/>
        <v>5.514345251035266</v>
      </c>
      <c r="C11" s="12">
        <f t="shared" si="1"/>
        <v>6.7460411538461535</v>
      </c>
      <c r="E11" s="9"/>
      <c r="F11" s="9"/>
      <c r="G11" s="9"/>
      <c r="H11" s="9"/>
      <c r="J11" s="9"/>
      <c r="K11" s="9"/>
      <c r="M11" s="12">
        <f>IF(Data!D13="A",G$6/Data!C$4*Data!B13,IF(Data!D13="B",G$9/Data!C$4*Data!B13,G$12/Data!C$4*Data!B13))</f>
        <v>5.514345251035266</v>
      </c>
      <c r="N11" s="12">
        <f>M11/2*Data!C13</f>
        <v>4185.3880455357667</v>
      </c>
      <c r="O11" s="12">
        <f>Data!B13/M11</f>
        <v>6.7460411538461535</v>
      </c>
      <c r="P11" s="12"/>
      <c r="Q11" s="12"/>
      <c r="R11" s="12"/>
      <c r="S11" s="12"/>
      <c r="T11" s="12"/>
    </row>
    <row r="12" spans="1:21">
      <c r="A12">
        <v>7</v>
      </c>
      <c r="B12" s="12">
        <f t="shared" si="0"/>
        <v>186.12397573117954</v>
      </c>
      <c r="C12" s="12">
        <f t="shared" si="1"/>
        <v>3.3730205769230768</v>
      </c>
      <c r="E12" s="5" t="s">
        <v>20</v>
      </c>
      <c r="F12" s="5"/>
      <c r="G12" s="13">
        <f>L12</f>
        <v>71.152841948842138</v>
      </c>
      <c r="H12" s="16"/>
      <c r="J12" s="9" t="s">
        <v>20</v>
      </c>
      <c r="K12" s="9"/>
      <c r="L12">
        <f>L6*Data!H13</f>
        <v>71.152841948842138</v>
      </c>
      <c r="M12" s="12">
        <f>IF(Data!D14="A",G$6/Data!C$4*Data!B14,IF(Data!D14="B",G$9/Data!C$4*Data!B14,G$12/Data!C$4*Data!B14))</f>
        <v>186.12397573117954</v>
      </c>
      <c r="N12" s="12">
        <f>M12/2*Data!C14</f>
        <v>2419.6116845053339</v>
      </c>
      <c r="O12" s="12">
        <f>Data!B14/M12</f>
        <v>3.3730205769230768</v>
      </c>
      <c r="P12" s="12"/>
      <c r="Q12" s="12"/>
      <c r="R12" s="12"/>
      <c r="S12" s="12"/>
      <c r="T12" s="12"/>
    </row>
    <row r="13" spans="1:21">
      <c r="A13">
        <v>8</v>
      </c>
      <c r="B13" s="12">
        <f t="shared" si="0"/>
        <v>19.478090483495535</v>
      </c>
      <c r="C13" s="12">
        <f t="shared" si="1"/>
        <v>6.7460411538461535</v>
      </c>
      <c r="E13" s="5" t="s">
        <v>23</v>
      </c>
      <c r="F13" s="5"/>
      <c r="G13" s="9"/>
      <c r="H13" s="9"/>
      <c r="J13" s="9" t="s">
        <v>23</v>
      </c>
      <c r="K13" s="9"/>
      <c r="M13" s="12">
        <f>IF(Data!D15="A",G$6/Data!C$4*Data!B15,IF(Data!D15="B",G$9/Data!C$4*Data!B15,G$12/Data!C$4*Data!B15))</f>
        <v>19.478090483495535</v>
      </c>
      <c r="N13" s="12">
        <f>M13/2*Data!C15</f>
        <v>4090.3990015340623</v>
      </c>
      <c r="O13" s="12">
        <f>Data!B15/M13</f>
        <v>6.7460411538461535</v>
      </c>
      <c r="P13" s="12"/>
      <c r="Q13" s="12"/>
      <c r="R13" s="12"/>
      <c r="S13" s="12"/>
      <c r="T13" s="12"/>
    </row>
    <row r="14" spans="1:21">
      <c r="A14">
        <v>9</v>
      </c>
      <c r="B14" s="12">
        <f t="shared" si="0"/>
        <v>20.78255925255764</v>
      </c>
      <c r="C14" s="12">
        <f t="shared" si="1"/>
        <v>6.7460411538461535</v>
      </c>
      <c r="E14" s="9"/>
      <c r="F14" s="9"/>
      <c r="G14" s="9"/>
      <c r="H14" s="9"/>
      <c r="M14" s="12">
        <f>IF(Data!D16="A",G$6/Data!C$4*Data!B16,IF(Data!D16="B",G$9/Data!C$4*Data!B16,G$12/Data!C$4*Data!B16))</f>
        <v>20.78255925255764</v>
      </c>
      <c r="N14" s="12">
        <f>M14/2*Data!C16</f>
        <v>3720.0781062078177</v>
      </c>
      <c r="O14" s="12">
        <f>Data!B16/M14</f>
        <v>6.7460411538461535</v>
      </c>
      <c r="P14" s="12"/>
      <c r="Q14" s="12"/>
      <c r="R14" s="12"/>
      <c r="S14" s="12"/>
      <c r="T14" s="12"/>
    </row>
    <row r="15" spans="1:21">
      <c r="A15">
        <v>10</v>
      </c>
      <c r="B15" s="12">
        <f t="shared" si="0"/>
        <v>353.59404806477102</v>
      </c>
      <c r="C15" s="12">
        <f t="shared" si="1"/>
        <v>3.3730205769230768</v>
      </c>
      <c r="E15" s="5" t="s">
        <v>25</v>
      </c>
      <c r="F15" s="5"/>
      <c r="G15" s="15">
        <f>L15</f>
        <v>650000</v>
      </c>
      <c r="H15" s="9"/>
      <c r="J15" t="s">
        <v>25</v>
      </c>
      <c r="L15" s="22">
        <f>Data!G4</f>
        <v>650000</v>
      </c>
      <c r="M15" s="12">
        <f>IF(Data!D17="A",G$6/Data!C$4*Data!B17,IF(Data!D17="B",G$9/Data!C$4*Data!B17,G$12/Data!C$4*Data!B17))</f>
        <v>353.59404806477102</v>
      </c>
      <c r="N15" s="12">
        <f>M15/2*Data!C17</f>
        <v>3005.5494085505538</v>
      </c>
      <c r="O15" s="12">
        <f>Data!B17/M15</f>
        <v>3.3730205769230768</v>
      </c>
      <c r="P15" s="12"/>
      <c r="Q15" s="12"/>
      <c r="R15" s="12"/>
      <c r="S15" s="12"/>
      <c r="T15" s="12"/>
    </row>
    <row r="16" spans="1:21">
      <c r="A16">
        <v>11</v>
      </c>
      <c r="B16" s="12">
        <f t="shared" si="0"/>
        <v>47.64868649174128</v>
      </c>
      <c r="C16" s="12">
        <f t="shared" si="1"/>
        <v>3.3730205769230772</v>
      </c>
      <c r="E16" s="5" t="s">
        <v>26</v>
      </c>
      <c r="F16" s="5"/>
      <c r="G16" s="9"/>
      <c r="H16" s="17"/>
      <c r="J16" t="s">
        <v>26</v>
      </c>
      <c r="M16" s="12">
        <f>IF(Data!D18="A",G$6/Data!C$4*Data!B18,IF(Data!D18="B",G$9/Data!C$4*Data!B18,G$12/Data!C$4*Data!B18))</f>
        <v>47.64868649174128</v>
      </c>
      <c r="N16" s="12">
        <f>M16/2*Data!C18</f>
        <v>2525.3803840622877</v>
      </c>
      <c r="O16" s="12">
        <f>Data!B18/M16</f>
        <v>3.3730205769230772</v>
      </c>
      <c r="P16" s="12"/>
      <c r="Q16" s="12"/>
      <c r="R16" s="12"/>
      <c r="S16" s="12"/>
      <c r="T16" s="12"/>
    </row>
    <row r="17" spans="1:20">
      <c r="A17">
        <v>12</v>
      </c>
      <c r="B17" s="12">
        <f t="shared" si="0"/>
        <v>1.4586332599512637</v>
      </c>
      <c r="C17" s="12">
        <f t="shared" si="1"/>
        <v>6.7460411538461535</v>
      </c>
      <c r="E17" s="9"/>
      <c r="F17" s="9"/>
      <c r="G17" s="9"/>
      <c r="H17" s="9"/>
      <c r="M17" s="12">
        <f>IF(Data!D19="A",G$6/Data!C$4*Data!B19,IF(Data!D19="B",G$9/Data!C$4*Data!B19,G$12/Data!C$4*Data!B19))</f>
        <v>1.4586332599512637</v>
      </c>
      <c r="N17" s="12">
        <f>M17/2*Data!C19</f>
        <v>3588.2378194801086</v>
      </c>
      <c r="O17" s="12">
        <f>Data!B19/M17</f>
        <v>6.7460411538461535</v>
      </c>
      <c r="P17" s="12"/>
      <c r="Q17" s="12"/>
      <c r="R17" s="12"/>
      <c r="S17" s="12"/>
      <c r="T17" s="12"/>
    </row>
    <row r="18" spans="1:20">
      <c r="A18">
        <v>13</v>
      </c>
      <c r="B18" s="12">
        <f t="shared" si="0"/>
        <v>9.3091634883068455</v>
      </c>
      <c r="C18" s="12">
        <f t="shared" si="1"/>
        <v>6.7460411538461535</v>
      </c>
      <c r="E18" s="5" t="s">
        <v>29</v>
      </c>
      <c r="F18" s="5"/>
      <c r="G18" s="17">
        <f>SUM(O6:O105)</f>
        <v>603.77068326923006</v>
      </c>
      <c r="H18" s="9"/>
      <c r="M18" s="12">
        <f>IF(Data!D20="A",G$6/Data!C$4*Data!B20,IF(Data!D20="B",G$9/Data!C$4*Data!B20,G$12/Data!C$4*Data!B20))</f>
        <v>9.3091634883068455</v>
      </c>
      <c r="N18" s="12">
        <f>M18/2*Data!C20</f>
        <v>4370.6522577600635</v>
      </c>
      <c r="O18" s="12">
        <f>Data!B20/M18</f>
        <v>6.7460411538461535</v>
      </c>
      <c r="P18" s="12"/>
      <c r="Q18" s="12"/>
      <c r="R18" s="12"/>
      <c r="S18" s="12"/>
      <c r="T18" s="12"/>
    </row>
    <row r="19" spans="1:20">
      <c r="A19">
        <v>14</v>
      </c>
      <c r="B19" s="12">
        <f t="shared" si="0"/>
        <v>114.06986445098542</v>
      </c>
      <c r="C19" s="12">
        <f t="shared" si="1"/>
        <v>3.3730205769230768</v>
      </c>
      <c r="E19" s="9"/>
      <c r="F19" s="9"/>
      <c r="G19" s="9"/>
      <c r="H19" s="17"/>
      <c r="M19" s="12">
        <f>IF(Data!D21="A",G$6/Data!C$4*Data!B21,IF(Data!D21="B",G$9/Data!C$4*Data!B21,G$12/Data!C$4*Data!B21))</f>
        <v>114.06986445098542</v>
      </c>
      <c r="N19" s="12">
        <f>M19/2*Data!C21</f>
        <v>3022.8514079511137</v>
      </c>
      <c r="O19" s="12">
        <f>Data!B21/M19</f>
        <v>3.3730205769230768</v>
      </c>
      <c r="P19" s="12"/>
      <c r="Q19" s="12"/>
      <c r="R19" s="12"/>
      <c r="S19" s="12"/>
      <c r="T19" s="12"/>
    </row>
    <row r="20" spans="1:20">
      <c r="A20">
        <v>15</v>
      </c>
      <c r="B20" s="12">
        <f t="shared" si="0"/>
        <v>15.813719123130166</v>
      </c>
      <c r="C20" s="12">
        <f t="shared" si="1"/>
        <v>6.7460411538461535</v>
      </c>
      <c r="E20" s="9"/>
      <c r="F20" s="21"/>
      <c r="G20" s="16"/>
      <c r="H20" s="9"/>
      <c r="J20" s="9" t="s">
        <v>39</v>
      </c>
      <c r="K20" s="21" t="s">
        <v>10</v>
      </c>
      <c r="L20">
        <f>Data!C4/L6</f>
        <v>13.492082307692307</v>
      </c>
      <c r="M20" s="12">
        <f>IF(Data!D22="A",G$6/Data!C$4*Data!B22,IF(Data!D22="B",G$9/Data!C$4*Data!B22,G$12/Data!C$4*Data!B22))</f>
        <v>15.813719123130166</v>
      </c>
      <c r="N20" s="12">
        <f>M20/2*Data!C22</f>
        <v>7495.7028643636986</v>
      </c>
      <c r="O20" s="12">
        <f>Data!B22/M20</f>
        <v>6.7460411538461535</v>
      </c>
      <c r="P20" s="12"/>
      <c r="Q20" s="12"/>
      <c r="R20" s="12"/>
      <c r="S20" s="12"/>
      <c r="T20" s="12"/>
    </row>
    <row r="21" spans="1:20">
      <c r="A21">
        <v>16</v>
      </c>
      <c r="B21" s="12">
        <f t="shared" si="0"/>
        <v>39.460180264128702</v>
      </c>
      <c r="C21" s="12">
        <f t="shared" si="1"/>
        <v>6.7460411538461527</v>
      </c>
      <c r="E21" s="9"/>
      <c r="F21" s="21"/>
      <c r="G21" s="16"/>
      <c r="H21" s="9"/>
      <c r="J21" s="9" t="s">
        <v>40</v>
      </c>
      <c r="K21" s="21" t="s">
        <v>11</v>
      </c>
      <c r="L21">
        <f>Data!C4/L9</f>
        <v>6.7460411538461535</v>
      </c>
      <c r="M21" s="12">
        <f>IF(Data!D23="A",G$6/Data!C$4*Data!B23,IF(Data!D23="B",G$9/Data!C$4*Data!B23,G$12/Data!C$4*Data!B23))</f>
        <v>39.460180264128702</v>
      </c>
      <c r="N21" s="12">
        <f>M21/2*Data!C23</f>
        <v>4557.6508205068649</v>
      </c>
      <c r="O21" s="12">
        <f>Data!B23/M21</f>
        <v>6.7460411538461527</v>
      </c>
      <c r="P21" s="12"/>
      <c r="Q21" s="12"/>
      <c r="R21" s="12"/>
      <c r="S21" s="12"/>
      <c r="T21" s="12"/>
    </row>
    <row r="22" spans="1:20">
      <c r="A22">
        <v>17</v>
      </c>
      <c r="B22" s="12">
        <f t="shared" si="0"/>
        <v>8.7814465771862675</v>
      </c>
      <c r="C22" s="12">
        <f t="shared" si="1"/>
        <v>13.492082307692307</v>
      </c>
      <c r="E22" s="9"/>
      <c r="F22" s="21"/>
      <c r="G22" s="16"/>
      <c r="H22" s="16"/>
      <c r="J22" s="9"/>
      <c r="K22" s="21" t="s">
        <v>12</v>
      </c>
      <c r="L22">
        <f>Data!C4/L12</f>
        <v>3.3730205769230768</v>
      </c>
      <c r="M22" s="12">
        <f>IF(Data!D24="A",G$6/Data!C$4*Data!B24,IF(Data!D24="B",G$9/Data!C$4*Data!B24,G$12/Data!C$4*Data!B24))</f>
        <v>8.7814465771862675</v>
      </c>
      <c r="N22" s="12">
        <f>M22/2*Data!C24</f>
        <v>8597.0361990653564</v>
      </c>
      <c r="O22" s="12">
        <f>Data!B24/M22</f>
        <v>13.492082307692307</v>
      </c>
      <c r="P22" s="12"/>
      <c r="Q22" s="12"/>
      <c r="R22" s="12"/>
      <c r="S22" s="12"/>
      <c r="T22" s="12"/>
    </row>
    <row r="23" spans="1:20">
      <c r="A23">
        <v>18</v>
      </c>
      <c r="B23" s="12">
        <f t="shared" si="0"/>
        <v>6.5223438453105294</v>
      </c>
      <c r="C23" s="12">
        <f t="shared" si="1"/>
        <v>3.3730205769230768</v>
      </c>
      <c r="E23" s="9"/>
      <c r="F23" s="9"/>
      <c r="G23" s="9"/>
      <c r="H23" s="9"/>
      <c r="M23" s="12">
        <f>IF(Data!D25="A",G$6/Data!C$4*Data!B25,IF(Data!D25="B",G$9/Data!C$4*Data!B25,G$12/Data!C$4*Data!B25))</f>
        <v>6.5223438453105294</v>
      </c>
      <c r="N23" s="12">
        <f>M23/2*Data!C25</f>
        <v>1434.9156459683165</v>
      </c>
      <c r="O23" s="12">
        <f>Data!B25/M23</f>
        <v>3.3730205769230768</v>
      </c>
      <c r="P23" s="12"/>
      <c r="Q23" s="12"/>
      <c r="R23" s="12"/>
      <c r="S23" s="12"/>
      <c r="T23" s="12"/>
    </row>
    <row r="24" spans="1:20">
      <c r="A24">
        <v>19</v>
      </c>
      <c r="B24" s="12">
        <f t="shared" si="0"/>
        <v>38.985827984469751</v>
      </c>
      <c r="C24" s="12">
        <f t="shared" si="1"/>
        <v>6.7460411538461544</v>
      </c>
      <c r="E24" s="9"/>
      <c r="F24" s="9"/>
      <c r="G24" s="9"/>
      <c r="H24" s="9"/>
      <c r="M24" s="12">
        <f>IF(Data!D26="A",G$6/Data!C$4*Data!B26,IF(Data!D26="B",G$9/Data!C$4*Data!B26,G$12/Data!C$4*Data!B26))</f>
        <v>38.985827984469751</v>
      </c>
      <c r="N24" s="12">
        <f>M24/2*Data!C26</f>
        <v>7914.1230808473592</v>
      </c>
      <c r="O24" s="12">
        <f>Data!B26/M24</f>
        <v>6.7460411538461544</v>
      </c>
      <c r="P24" s="12"/>
      <c r="Q24" s="12"/>
      <c r="R24" s="12"/>
      <c r="S24" s="12"/>
      <c r="T24" s="12"/>
    </row>
    <row r="25" spans="1:20">
      <c r="A25">
        <v>20</v>
      </c>
      <c r="B25" s="12">
        <f t="shared" si="0"/>
        <v>1.1858806991473689</v>
      </c>
      <c r="C25" s="12">
        <f t="shared" si="1"/>
        <v>3.3730205769230768</v>
      </c>
      <c r="M25" s="12">
        <f>IF(Data!D27="A",G$6/Data!C$4*Data!B27,IF(Data!D27="B",G$9/Data!C$4*Data!B27,G$12/Data!C$4*Data!B27))</f>
        <v>1.1858806991473689</v>
      </c>
      <c r="N25" s="12">
        <f>M25/2*Data!C27</f>
        <v>4743.5227965894755</v>
      </c>
      <c r="O25" s="12">
        <f>Data!B27/M25</f>
        <v>3.3730205769230768</v>
      </c>
      <c r="P25" s="12"/>
      <c r="Q25" s="12"/>
      <c r="R25" s="12"/>
      <c r="S25" s="12"/>
      <c r="T25" s="12"/>
    </row>
    <row r="26" spans="1:20">
      <c r="A26">
        <v>21</v>
      </c>
      <c r="B26" s="12">
        <f t="shared" si="0"/>
        <v>11.194713799951161</v>
      </c>
      <c r="C26" s="12">
        <f t="shared" si="1"/>
        <v>3.3730205769230768</v>
      </c>
      <c r="M26" s="12">
        <f>IF(Data!D28="A",G$6/Data!C$4*Data!B28,IF(Data!D28="B",G$9/Data!C$4*Data!B28,G$12/Data!C$4*Data!B28))</f>
        <v>11.194713799951161</v>
      </c>
      <c r="N26" s="12">
        <f>M26/2*Data!C28</f>
        <v>1880.7119183917951</v>
      </c>
      <c r="O26" s="12">
        <f>Data!B28/M26</f>
        <v>3.3730205769230768</v>
      </c>
      <c r="P26" s="12"/>
      <c r="Q26" s="12"/>
      <c r="R26" s="12"/>
      <c r="S26" s="12"/>
      <c r="T26" s="12"/>
    </row>
    <row r="27" spans="1:20">
      <c r="A27">
        <v>22</v>
      </c>
      <c r="B27" s="12">
        <f t="shared" si="0"/>
        <v>11.05240811605348</v>
      </c>
      <c r="C27" s="12">
        <f t="shared" si="1"/>
        <v>6.7460411538461535</v>
      </c>
      <c r="M27" s="12">
        <f>IF(Data!D29="A",G$6/Data!C$4*Data!B29,IF(Data!D29="B",G$9/Data!C$4*Data!B29,G$12/Data!C$4*Data!B29))</f>
        <v>11.05240811605348</v>
      </c>
      <c r="N27" s="12">
        <f>M27/2*Data!C29</f>
        <v>3901.5000649668782</v>
      </c>
      <c r="O27" s="12">
        <f>Data!B29/M27</f>
        <v>6.7460411538461535</v>
      </c>
      <c r="P27" s="12"/>
      <c r="Q27" s="12"/>
      <c r="R27" s="12"/>
      <c r="S27" s="12"/>
      <c r="T27" s="12"/>
    </row>
    <row r="28" spans="1:20">
      <c r="A28">
        <v>23</v>
      </c>
      <c r="B28" s="12">
        <f t="shared" si="0"/>
        <v>21.58895812797785</v>
      </c>
      <c r="C28" s="12">
        <f t="shared" si="1"/>
        <v>6.7460411538461535</v>
      </c>
      <c r="M28" s="12">
        <f>IF(Data!D30="A",G$6/Data!C$4*Data!B30,IF(Data!D30="B",G$9/Data!C$4*Data!B30,G$12/Data!C$4*Data!B30))</f>
        <v>21.58895812797785</v>
      </c>
      <c r="N28" s="12">
        <f>M28/2*Data!C30</f>
        <v>3886.0124630360133</v>
      </c>
      <c r="O28" s="12">
        <f>Data!B30/M28</f>
        <v>6.7460411538461535</v>
      </c>
      <c r="P28" s="12"/>
      <c r="Q28" s="12"/>
      <c r="R28" s="12"/>
      <c r="S28" s="12"/>
      <c r="T28" s="12"/>
    </row>
    <row r="29" spans="1:20">
      <c r="A29">
        <v>24</v>
      </c>
      <c r="B29" s="12">
        <f t="shared" si="0"/>
        <v>7.5155189308464507</v>
      </c>
      <c r="C29" s="12">
        <f t="shared" si="1"/>
        <v>13.492082307692307</v>
      </c>
      <c r="M29" s="12">
        <f>IF(Data!D31="A",G$6/Data!C$4*Data!B31,IF(Data!D31="B",G$9/Data!C$4*Data!B31,G$12/Data!C$4*Data!B31))</f>
        <v>7.5155189308464507</v>
      </c>
      <c r="N29" s="12">
        <f>M29/2*Data!C31</f>
        <v>7620.7361958783013</v>
      </c>
      <c r="O29" s="12">
        <f>Data!B31/M29</f>
        <v>13.492082307692307</v>
      </c>
      <c r="P29" s="12"/>
      <c r="Q29" s="12"/>
      <c r="R29" s="12"/>
      <c r="S29" s="12"/>
      <c r="T29" s="12"/>
    </row>
    <row r="30" spans="1:20">
      <c r="A30">
        <v>25</v>
      </c>
      <c r="B30" s="12">
        <f t="shared" si="0"/>
        <v>9.2498694533494774</v>
      </c>
      <c r="C30" s="12">
        <f t="shared" si="1"/>
        <v>6.7460411538461535</v>
      </c>
      <c r="M30" s="12">
        <f>IF(Data!D32="A",G$6/Data!C$4*Data!B32,IF(Data!D32="B",G$9/Data!C$4*Data!B32,G$12/Data!C$4*Data!B32))</f>
        <v>9.2498694533494774</v>
      </c>
      <c r="N30" s="12">
        <f>M30/2*Data!C32</f>
        <v>4347.4386430742543</v>
      </c>
      <c r="O30" s="12">
        <f>Data!B32/M30</f>
        <v>6.7460411538461535</v>
      </c>
      <c r="P30" s="12"/>
      <c r="Q30" s="12"/>
      <c r="R30" s="12"/>
      <c r="S30" s="12"/>
      <c r="T30" s="12"/>
    </row>
    <row r="31" spans="1:20">
      <c r="A31">
        <v>26</v>
      </c>
      <c r="B31" s="12">
        <f t="shared" si="0"/>
        <v>1.4408450494640535</v>
      </c>
      <c r="C31" s="12">
        <f t="shared" si="1"/>
        <v>6.7460411538461527</v>
      </c>
      <c r="M31" s="12">
        <f>IF(Data!D33="A",G$6/Data!C$4*Data!B33,IF(Data!D33="B",G$9/Data!C$4*Data!B33,G$12/Data!C$4*Data!B33))</f>
        <v>1.4408450494640535</v>
      </c>
      <c r="N31" s="12">
        <f>M31/2*Data!C33</f>
        <v>3501.2534701976497</v>
      </c>
      <c r="O31" s="12">
        <f>Data!B33/M31</f>
        <v>6.7460411538461527</v>
      </c>
      <c r="P31" s="12"/>
      <c r="Q31" s="12"/>
      <c r="R31" s="12"/>
      <c r="S31" s="12"/>
      <c r="T31" s="12"/>
    </row>
    <row r="32" spans="1:20">
      <c r="A32">
        <v>27</v>
      </c>
      <c r="B32" s="12">
        <f t="shared" si="0"/>
        <v>0.8894105243605267</v>
      </c>
      <c r="C32" s="12">
        <f t="shared" si="1"/>
        <v>3.3730205769230768</v>
      </c>
      <c r="M32" s="12">
        <f>IF(Data!D34="A",G$6/Data!C$4*Data!B34,IF(Data!D34="B",G$9/Data!C$4*Data!B34,G$12/Data!C$4*Data!B34))</f>
        <v>0.8894105243605267</v>
      </c>
      <c r="N32" s="12">
        <f>M32/2*Data!C34</f>
        <v>2668.2315730815799</v>
      </c>
      <c r="O32" s="12">
        <f>Data!B34/M32</f>
        <v>3.3730205769230768</v>
      </c>
      <c r="P32" s="12"/>
      <c r="Q32" s="12"/>
      <c r="R32" s="12"/>
      <c r="S32" s="12"/>
      <c r="T32" s="12"/>
    </row>
    <row r="33" spans="1:20">
      <c r="A33">
        <v>28</v>
      </c>
      <c r="B33" s="12">
        <f t="shared" si="0"/>
        <v>403.15200248213949</v>
      </c>
      <c r="C33" s="12">
        <f t="shared" si="1"/>
        <v>3.3730205769230768</v>
      </c>
      <c r="M33" s="12">
        <f>IF(Data!D35="A",G$6/Data!C$4*Data!B35,IF(Data!D35="B",G$9/Data!C$4*Data!B35,G$12/Data!C$4*Data!B35))</f>
        <v>403.15200248213949</v>
      </c>
      <c r="N33" s="12">
        <f>M33/2*Data!C35</f>
        <v>2418.9120148928369</v>
      </c>
      <c r="O33" s="12">
        <f>Data!B35/M33</f>
        <v>3.3730205769230768</v>
      </c>
      <c r="P33" s="12"/>
      <c r="Q33" s="12"/>
      <c r="R33" s="12"/>
      <c r="S33" s="12"/>
      <c r="T33" s="12"/>
    </row>
    <row r="34" spans="1:20">
      <c r="A34">
        <v>29</v>
      </c>
      <c r="B34" s="12">
        <f t="shared" si="0"/>
        <v>2.2650321353714746</v>
      </c>
      <c r="C34" s="12">
        <f t="shared" si="1"/>
        <v>3.3730205769230768</v>
      </c>
      <c r="M34" s="12">
        <f>IF(Data!D36="A",G$6/Data!C$4*Data!B36,IF(Data!D36="B",G$9/Data!C$4*Data!B36,G$12/Data!C$4*Data!B36))</f>
        <v>2.2650321353714746</v>
      </c>
      <c r="N34" s="12">
        <f>M34/2*Data!C36</f>
        <v>2061.1792431880417</v>
      </c>
      <c r="O34" s="12">
        <f>Data!B36/M34</f>
        <v>3.3730205769230768</v>
      </c>
      <c r="P34" s="12"/>
      <c r="Q34" s="12"/>
      <c r="R34" s="12"/>
      <c r="S34" s="12"/>
      <c r="T34" s="12"/>
    </row>
    <row r="35" spans="1:20">
      <c r="A35">
        <v>30</v>
      </c>
      <c r="B35" s="12">
        <f t="shared" si="0"/>
        <v>187.57667958763508</v>
      </c>
      <c r="C35" s="12">
        <f t="shared" si="1"/>
        <v>6.7460411538461535</v>
      </c>
      <c r="M35" s="12">
        <f>IF(Data!D37="A",G$6/Data!C$4*Data!B37,IF(Data!D37="B",G$9/Data!C$4*Data!B37,G$12/Data!C$4*Data!B37))</f>
        <v>187.57667958763508</v>
      </c>
      <c r="N35" s="12">
        <f>M35/2*Data!C37</f>
        <v>4501.8403101032418</v>
      </c>
      <c r="O35" s="12">
        <f>Data!B37/M35</f>
        <v>6.7460411538461535</v>
      </c>
      <c r="P35" s="12"/>
      <c r="Q35" s="12"/>
      <c r="R35" s="12"/>
      <c r="S35" s="12"/>
      <c r="T35" s="12"/>
    </row>
    <row r="36" spans="1:20">
      <c r="A36">
        <v>31</v>
      </c>
      <c r="B36" s="12">
        <f t="shared" si="0"/>
        <v>4.1505824470157915</v>
      </c>
      <c r="C36" s="12">
        <f t="shared" si="1"/>
        <v>3.3730205769230768</v>
      </c>
      <c r="M36" s="12">
        <f>IF(Data!D38="A",G$6/Data!C$4*Data!B38,IF(Data!D38="B",G$9/Data!C$4*Data!B38,G$12/Data!C$4*Data!B38))</f>
        <v>4.1505824470157915</v>
      </c>
      <c r="N36" s="12">
        <f>M36/2*Data!C38</f>
        <v>6456.2309963330636</v>
      </c>
      <c r="O36" s="12">
        <f>Data!B38/M36</f>
        <v>3.3730205769230768</v>
      </c>
      <c r="P36" s="12"/>
      <c r="Q36" s="12"/>
      <c r="R36" s="12"/>
      <c r="S36" s="12"/>
      <c r="T36" s="12"/>
    </row>
    <row r="37" spans="1:20">
      <c r="A37">
        <v>32</v>
      </c>
      <c r="B37" s="12">
        <f t="shared" si="0"/>
        <v>87.221525422288977</v>
      </c>
      <c r="C37" s="12">
        <f t="shared" si="1"/>
        <v>6.7460411538461535</v>
      </c>
      <c r="M37" s="12">
        <f>IF(Data!D39="A",G$6/Data!C$4*Data!B39,IF(Data!D39="B",G$9/Data!C$4*Data!B39,G$12/Data!C$4*Data!B39))</f>
        <v>87.221525422288977</v>
      </c>
      <c r="N37" s="12">
        <f>M37/2*Data!C39</f>
        <v>3576.0825423138481</v>
      </c>
      <c r="O37" s="12">
        <f>Data!B39/M37</f>
        <v>6.7460411538461535</v>
      </c>
      <c r="P37" s="12"/>
      <c r="Q37" s="12"/>
      <c r="R37" s="12"/>
      <c r="S37" s="12"/>
      <c r="T37" s="12"/>
    </row>
    <row r="38" spans="1:20">
      <c r="A38">
        <v>33</v>
      </c>
      <c r="B38" s="12">
        <f t="shared" si="0"/>
        <v>58.795965063726548</v>
      </c>
      <c r="C38" s="12">
        <f t="shared" si="1"/>
        <v>13.492082307692307</v>
      </c>
      <c r="M38" s="12">
        <f>IF(Data!D40="A",G$6/Data!C$4*Data!B40,IF(Data!D40="B",G$9/Data!C$4*Data!B40,G$12/Data!C$4*Data!B40))</f>
        <v>58.795965063726548</v>
      </c>
      <c r="N38" s="12">
        <f>M38/2*Data!C40</f>
        <v>7290.6996679020922</v>
      </c>
      <c r="O38" s="12">
        <f>Data!B40/M38</f>
        <v>13.492082307692307</v>
      </c>
      <c r="P38" s="12"/>
      <c r="Q38" s="12"/>
      <c r="R38" s="12"/>
      <c r="S38" s="12"/>
      <c r="T38" s="12"/>
    </row>
    <row r="39" spans="1:20">
      <c r="A39">
        <v>34</v>
      </c>
      <c r="B39" s="12">
        <f t="shared" si="0"/>
        <v>312.9064812770248</v>
      </c>
      <c r="C39" s="12">
        <f t="shared" si="1"/>
        <v>6.7460411538461535</v>
      </c>
      <c r="M39" s="12">
        <f>IF(Data!D41="A",G$6/Data!C$4*Data!B41,IF(Data!D41="B",G$9/Data!C$4*Data!B41,G$12/Data!C$4*Data!B41))</f>
        <v>312.9064812770248</v>
      </c>
      <c r="N39" s="12">
        <f>M39/2*Data!C41</f>
        <v>4537.1439785168595</v>
      </c>
      <c r="O39" s="12">
        <f>Data!B41/M39</f>
        <v>6.7460411538461535</v>
      </c>
      <c r="P39" s="12"/>
      <c r="Q39" s="12"/>
      <c r="R39" s="12"/>
      <c r="S39" s="12"/>
      <c r="T39" s="12"/>
    </row>
    <row r="40" spans="1:20">
      <c r="A40">
        <v>35</v>
      </c>
      <c r="B40" s="12">
        <f t="shared" si="0"/>
        <v>438.18291833495283</v>
      </c>
      <c r="C40" s="12">
        <f t="shared" si="1"/>
        <v>3.3730205769230768</v>
      </c>
      <c r="M40" s="12">
        <f>IF(Data!D42="A",G$6/Data!C$4*Data!B42,IF(Data!D42="B",G$9/Data!C$4*Data!B42,G$12/Data!C$4*Data!B42))</f>
        <v>438.18291833495283</v>
      </c>
      <c r="N40" s="12">
        <f>M40/2*Data!C42</f>
        <v>6353.6523158568161</v>
      </c>
      <c r="O40" s="12">
        <f>Data!B42/M40</f>
        <v>3.3730205769230768</v>
      </c>
      <c r="P40" s="12"/>
      <c r="Q40" s="12"/>
      <c r="R40" s="12"/>
      <c r="S40" s="12"/>
      <c r="T40" s="12"/>
    </row>
    <row r="41" spans="1:20">
      <c r="A41">
        <v>36</v>
      </c>
      <c r="B41" s="12">
        <f t="shared" si="0"/>
        <v>388.18618805889975</v>
      </c>
      <c r="C41" s="12">
        <f t="shared" si="1"/>
        <v>3.3730205769230763</v>
      </c>
      <c r="M41" s="12">
        <f>IF(Data!D43="A",G$6/Data!C$4*Data!B43,IF(Data!D43="B",G$9/Data!C$4*Data!B43,G$12/Data!C$4*Data!B43))</f>
        <v>388.18618805889975</v>
      </c>
      <c r="N41" s="12">
        <f>M41/2*Data!C43</f>
        <v>4075.9549746184475</v>
      </c>
      <c r="O41" s="12">
        <f>Data!B43/M41</f>
        <v>3.3730205769230763</v>
      </c>
      <c r="P41" s="12"/>
      <c r="Q41" s="12"/>
      <c r="R41" s="12"/>
      <c r="S41" s="12"/>
      <c r="T41" s="12"/>
    </row>
    <row r="42" spans="1:20">
      <c r="A42">
        <v>37</v>
      </c>
      <c r="B42" s="12">
        <f t="shared" si="0"/>
        <v>59.661657974104131</v>
      </c>
      <c r="C42" s="12">
        <f t="shared" si="1"/>
        <v>3.3730205769230768</v>
      </c>
      <c r="M42" s="12">
        <f>IF(Data!D44="A",G$6/Data!C$4*Data!B44,IF(Data!D44="B",G$9/Data!C$4*Data!B44,G$12/Data!C$4*Data!B44))</f>
        <v>59.661657974104131</v>
      </c>
      <c r="N42" s="12">
        <f>M42/2*Data!C44</f>
        <v>2833.9287537699461</v>
      </c>
      <c r="O42" s="12">
        <f>Data!B44/M42</f>
        <v>3.3730205769230768</v>
      </c>
      <c r="P42" s="12"/>
      <c r="Q42" s="12"/>
      <c r="R42" s="12"/>
      <c r="S42" s="12"/>
      <c r="T42" s="12"/>
    </row>
    <row r="43" spans="1:20">
      <c r="A43">
        <v>38</v>
      </c>
      <c r="B43" s="12">
        <f t="shared" si="0"/>
        <v>394.66109667624437</v>
      </c>
      <c r="C43" s="12">
        <f t="shared" si="1"/>
        <v>3.3730205769230768</v>
      </c>
      <c r="M43" s="12">
        <f>IF(Data!D45="A",G$6/Data!C$4*Data!B45,IF(Data!D45="B",G$9/Data!C$4*Data!B45,G$12/Data!C$4*Data!B45))</f>
        <v>394.66109667624437</v>
      </c>
      <c r="N43" s="12">
        <f>M43/2*Data!C45</f>
        <v>3749.2804184243214</v>
      </c>
      <c r="O43" s="12">
        <f>Data!B45/M43</f>
        <v>3.3730205769230768</v>
      </c>
      <c r="P43" s="12"/>
      <c r="Q43" s="12"/>
      <c r="R43" s="12"/>
      <c r="S43" s="12"/>
      <c r="T43" s="12"/>
    </row>
    <row r="44" spans="1:20">
      <c r="A44">
        <v>39</v>
      </c>
      <c r="B44" s="12">
        <f t="shared" si="0"/>
        <v>9.4692573826917421</v>
      </c>
      <c r="C44" s="12">
        <f t="shared" si="1"/>
        <v>6.7460411538461527</v>
      </c>
      <c r="M44" s="12">
        <f>IF(Data!D46="A",G$6/Data!C$4*Data!B46,IF(Data!D46="B",G$9/Data!C$4*Data!B46,G$12/Data!C$4*Data!B46))</f>
        <v>9.4692573826917421</v>
      </c>
      <c r="N44" s="12">
        <f>M44/2*Data!C46</f>
        <v>9450.3188679263585</v>
      </c>
      <c r="O44" s="12">
        <f>Data!B46/M44</f>
        <v>6.7460411538461527</v>
      </c>
      <c r="P44" s="12"/>
      <c r="Q44" s="12"/>
      <c r="R44" s="12"/>
      <c r="S44" s="12"/>
      <c r="T44" s="12"/>
    </row>
    <row r="45" spans="1:20">
      <c r="A45">
        <v>40</v>
      </c>
      <c r="B45" s="12">
        <f t="shared" si="0"/>
        <v>86.604867458732357</v>
      </c>
      <c r="C45" s="12">
        <f t="shared" si="1"/>
        <v>3.3730205769230768</v>
      </c>
      <c r="M45" s="12">
        <f>IF(Data!D47="A",G$6/Data!C$4*Data!B47,IF(Data!D47="B",G$9/Data!C$4*Data!B47,G$12/Data!C$4*Data!B47))</f>
        <v>86.604867458732357</v>
      </c>
      <c r="N45" s="12">
        <f>M45/2*Data!C47</f>
        <v>6192.2480232993639</v>
      </c>
      <c r="O45" s="12">
        <f>Data!B47/M45</f>
        <v>3.3730205769230768</v>
      </c>
      <c r="P45" s="12"/>
      <c r="Q45" s="12"/>
      <c r="R45" s="12"/>
      <c r="S45" s="12"/>
      <c r="T45" s="12"/>
    </row>
    <row r="46" spans="1:20">
      <c r="A46">
        <v>41</v>
      </c>
      <c r="B46" s="12">
        <f t="shared" si="0"/>
        <v>24.443965911175145</v>
      </c>
      <c r="C46" s="12">
        <f t="shared" si="1"/>
        <v>13.492082307692305</v>
      </c>
      <c r="M46" s="12">
        <f>IF(Data!D48="A",G$6/Data!C$4*Data!B48,IF(Data!D48="B",G$9/Data!C$4*Data!B48,G$12/Data!C$4*Data!B48))</f>
        <v>24.443965911175145</v>
      </c>
      <c r="N46" s="12">
        <f>M46/2*Data!C48</f>
        <v>6575.4268301061138</v>
      </c>
      <c r="O46" s="12">
        <f>Data!B48/M46</f>
        <v>13.492082307692305</v>
      </c>
      <c r="P46" s="12"/>
      <c r="Q46" s="12"/>
      <c r="R46" s="12"/>
      <c r="S46" s="12"/>
      <c r="T46" s="12"/>
    </row>
    <row r="47" spans="1:20">
      <c r="A47">
        <v>42</v>
      </c>
      <c r="B47" s="12">
        <f t="shared" si="0"/>
        <v>759.16524717317111</v>
      </c>
      <c r="C47" s="12">
        <f t="shared" si="1"/>
        <v>3.3730205769230768</v>
      </c>
      <c r="M47" s="12">
        <f>IF(Data!D49="A",G$6/Data!C$4*Data!B49,IF(Data!D49="B",G$9/Data!C$4*Data!B49,G$12/Data!C$4*Data!B49))</f>
        <v>759.16524717317111</v>
      </c>
      <c r="N47" s="12">
        <f>M47/2*Data!C49</f>
        <v>3795.8262358658558</v>
      </c>
      <c r="O47" s="12">
        <f>Data!B49/M47</f>
        <v>3.3730205769230768</v>
      </c>
      <c r="P47" s="12"/>
      <c r="Q47" s="12"/>
      <c r="R47" s="12"/>
      <c r="S47" s="12"/>
      <c r="T47" s="12"/>
    </row>
    <row r="48" spans="1:20">
      <c r="A48">
        <v>43</v>
      </c>
      <c r="B48" s="12">
        <f t="shared" si="0"/>
        <v>212.27264514737905</v>
      </c>
      <c r="C48" s="12">
        <f t="shared" si="1"/>
        <v>3.3730205769230768</v>
      </c>
      <c r="M48" s="12">
        <f>IF(Data!D50="A",G$6/Data!C$4*Data!B50,IF(Data!D50="B",G$9/Data!C$4*Data!B50,G$12/Data!C$4*Data!B50))</f>
        <v>212.27264514737905</v>
      </c>
      <c r="N48" s="12">
        <f>M48/2*Data!C50</f>
        <v>6792.7246447161297</v>
      </c>
      <c r="O48" s="12">
        <f>Data!B50/M48</f>
        <v>3.3730205769230768</v>
      </c>
      <c r="P48" s="12"/>
      <c r="Q48" s="12"/>
      <c r="R48" s="12"/>
      <c r="S48" s="12"/>
      <c r="T48" s="12"/>
    </row>
    <row r="49" spans="1:20">
      <c r="A49">
        <v>44</v>
      </c>
      <c r="B49" s="12">
        <f t="shared" si="0"/>
        <v>43.770856605529382</v>
      </c>
      <c r="C49" s="12">
        <f t="shared" si="1"/>
        <v>3.3730205769230768</v>
      </c>
      <c r="M49" s="12">
        <f>IF(Data!D51="A",G$6/Data!C$4*Data!B51,IF(Data!D51="B",G$9/Data!C$4*Data!B51,G$12/Data!C$4*Data!B51))</f>
        <v>43.770856605529382</v>
      </c>
      <c r="N49" s="12">
        <f>M49/2*Data!C51</f>
        <v>2932.6473925704686</v>
      </c>
      <c r="O49" s="12">
        <f>Data!B51/M49</f>
        <v>3.3730205769230768</v>
      </c>
      <c r="P49" s="12"/>
      <c r="Q49" s="12"/>
      <c r="R49" s="12"/>
      <c r="S49" s="12"/>
      <c r="T49" s="12"/>
    </row>
    <row r="50" spans="1:20">
      <c r="A50">
        <v>45</v>
      </c>
      <c r="B50" s="12">
        <f t="shared" si="0"/>
        <v>63.160006036588868</v>
      </c>
      <c r="C50" s="12">
        <f t="shared" si="1"/>
        <v>3.3730205769230768</v>
      </c>
      <c r="M50" s="12">
        <f>IF(Data!D52="A",G$6/Data!C$4*Data!B52,IF(Data!D52="B",G$9/Data!C$4*Data!B52,G$12/Data!C$4*Data!B52))</f>
        <v>63.160006036588868</v>
      </c>
      <c r="N50" s="12">
        <f>M50/2*Data!C52</f>
        <v>3189.5803048477378</v>
      </c>
      <c r="O50" s="12">
        <f>Data!B52/M50</f>
        <v>3.3730205769230768</v>
      </c>
      <c r="P50" s="12"/>
      <c r="Q50" s="12"/>
      <c r="R50" s="12"/>
      <c r="S50" s="12"/>
      <c r="T50" s="12"/>
    </row>
    <row r="51" spans="1:20">
      <c r="A51">
        <v>46</v>
      </c>
      <c r="B51" s="12">
        <f t="shared" si="0"/>
        <v>28.16466660475001</v>
      </c>
      <c r="C51" s="12">
        <f t="shared" si="1"/>
        <v>6.7460411538461535</v>
      </c>
      <c r="M51" s="12">
        <f>IF(Data!D53="A",G$6/Data!C$4*Data!B53,IF(Data!D53="B",G$9/Data!C$4*Data!B53,G$12/Data!C$4*Data!B53))</f>
        <v>28.16466660475001</v>
      </c>
      <c r="N51" s="12">
        <f>M51/2*Data!C53</f>
        <v>3661.4066586175013</v>
      </c>
      <c r="O51" s="12">
        <f>Data!B53/M51</f>
        <v>6.7460411538461535</v>
      </c>
      <c r="P51" s="12"/>
      <c r="Q51" s="12"/>
      <c r="R51" s="12"/>
      <c r="S51" s="12"/>
      <c r="T51" s="12"/>
    </row>
    <row r="52" spans="1:20">
      <c r="A52">
        <v>47</v>
      </c>
      <c r="B52" s="12">
        <f t="shared" si="0"/>
        <v>6.4926968278318444</v>
      </c>
      <c r="C52" s="12">
        <f t="shared" si="1"/>
        <v>13.492082307692307</v>
      </c>
      <c r="M52" s="12">
        <f>IF(Data!D54="A",G$6/Data!C$4*Data!B54,IF(Data!D54="B",G$9/Data!C$4*Data!B54,G$12/Data!C$4*Data!B54))</f>
        <v>6.4926968278318444</v>
      </c>
      <c r="N52" s="12">
        <f>M52/2*Data!C54</f>
        <v>5687.6024211806953</v>
      </c>
      <c r="O52" s="12">
        <f>Data!B54/M52</f>
        <v>13.492082307692307</v>
      </c>
      <c r="P52" s="12"/>
      <c r="Q52" s="12"/>
      <c r="R52" s="12"/>
      <c r="S52" s="12"/>
      <c r="T52" s="12"/>
    </row>
    <row r="53" spans="1:20">
      <c r="A53">
        <v>48</v>
      </c>
      <c r="B53" s="12">
        <f t="shared" si="0"/>
        <v>22.12260444259417</v>
      </c>
      <c r="C53" s="12">
        <f t="shared" si="1"/>
        <v>6.7460411538461535</v>
      </c>
      <c r="M53" s="12">
        <f>IF(Data!D55="A",G$6/Data!C$4*Data!B55,IF(Data!D55="B",G$9/Data!C$4*Data!B55,G$12/Data!C$4*Data!B55))</f>
        <v>22.12260444259417</v>
      </c>
      <c r="N53" s="12">
        <f>M53/2*Data!C55</f>
        <v>3926.7622885604651</v>
      </c>
      <c r="O53" s="12">
        <f>Data!B55/M53</f>
        <v>6.7460411538461535</v>
      </c>
      <c r="P53" s="12"/>
      <c r="Q53" s="12"/>
      <c r="R53" s="12"/>
      <c r="S53" s="12"/>
      <c r="T53" s="12"/>
    </row>
    <row r="54" spans="1:20">
      <c r="A54">
        <v>49</v>
      </c>
      <c r="B54" s="12">
        <f t="shared" si="0"/>
        <v>50.726046906028706</v>
      </c>
      <c r="C54" s="12">
        <f t="shared" si="1"/>
        <v>6.7460411538461535</v>
      </c>
      <c r="M54" s="12">
        <f>IF(Data!D56="A",G$6/Data!C$4*Data!B56,IF(Data!D56="B",G$9/Data!C$4*Data!B56,G$12/Data!C$4*Data!B56))</f>
        <v>50.726046906028706</v>
      </c>
      <c r="N54" s="12">
        <f>M54/2*Data!C56</f>
        <v>9840.8530997695689</v>
      </c>
      <c r="O54" s="12">
        <f>Data!B56/M54</f>
        <v>6.7460411538461535</v>
      </c>
      <c r="P54" s="12"/>
      <c r="Q54" s="12"/>
      <c r="R54" s="12"/>
      <c r="S54" s="12"/>
      <c r="T54" s="12"/>
    </row>
    <row r="55" spans="1:20">
      <c r="A55">
        <v>50</v>
      </c>
      <c r="B55" s="12">
        <f t="shared" si="0"/>
        <v>68.484610375760553</v>
      </c>
      <c r="C55" s="12">
        <f t="shared" si="1"/>
        <v>3.3730205769230768</v>
      </c>
      <c r="M55" s="12">
        <f>IF(Data!D57="A",G$6/Data!C$4*Data!B57,IF(Data!D57="B",G$9/Data!C$4*Data!B57,G$12/Data!C$4*Data!B57))</f>
        <v>68.484610375760553</v>
      </c>
      <c r="N55" s="12">
        <f>M55/2*Data!C57</f>
        <v>2157.2652268364573</v>
      </c>
      <c r="O55" s="12">
        <f>Data!B57/M55</f>
        <v>3.3730205769230768</v>
      </c>
      <c r="P55" s="12"/>
      <c r="Q55" s="12"/>
      <c r="R55" s="12"/>
      <c r="S55" s="12"/>
      <c r="T55" s="12"/>
    </row>
    <row r="56" spans="1:20">
      <c r="A56">
        <v>51</v>
      </c>
      <c r="B56" s="12">
        <f t="shared" si="0"/>
        <v>50.54223539766086</v>
      </c>
      <c r="C56" s="12">
        <f t="shared" si="1"/>
        <v>6.7460411538461535</v>
      </c>
      <c r="M56" s="12">
        <f>IF(Data!D58="A",G$6/Data!C$4*Data!B58,IF(Data!D58="B",G$9/Data!C$4*Data!B58,G$12/Data!C$4*Data!B58))</f>
        <v>50.54223539766086</v>
      </c>
      <c r="N56" s="12">
        <f>M56/2*Data!C58</f>
        <v>4776.2412450789516</v>
      </c>
      <c r="O56" s="12">
        <f>Data!B58/M56</f>
        <v>6.7460411538461535</v>
      </c>
      <c r="P56" s="12"/>
      <c r="Q56" s="12"/>
      <c r="R56" s="12"/>
      <c r="S56" s="12"/>
      <c r="T56" s="12"/>
    </row>
    <row r="57" spans="1:20">
      <c r="A57">
        <v>52</v>
      </c>
      <c r="B57" s="12">
        <f t="shared" si="0"/>
        <v>237.11684579451639</v>
      </c>
      <c r="C57" s="12">
        <f t="shared" si="1"/>
        <v>3.3730205769230768</v>
      </c>
      <c r="M57" s="12">
        <f>IF(Data!D59="A",G$6/Data!C$4*Data!B59,IF(Data!D59="B",G$9/Data!C$4*Data!B59,G$12/Data!C$4*Data!B59))</f>
        <v>237.11684579451639</v>
      </c>
      <c r="N57" s="12">
        <f>M57/2*Data!C59</f>
        <v>6520.7132593492006</v>
      </c>
      <c r="O57" s="12">
        <f>Data!B59/M57</f>
        <v>3.3730205769230768</v>
      </c>
      <c r="P57" s="12"/>
      <c r="Q57" s="12"/>
      <c r="R57" s="12"/>
      <c r="S57" s="12"/>
      <c r="T57" s="12"/>
    </row>
    <row r="58" spans="1:20">
      <c r="A58">
        <v>53</v>
      </c>
      <c r="B58" s="12">
        <f t="shared" si="0"/>
        <v>253.93856351192184</v>
      </c>
      <c r="C58" s="12">
        <f t="shared" si="1"/>
        <v>6.7460411538461535</v>
      </c>
      <c r="M58" s="12">
        <f>IF(Data!D60="A",G$6/Data!C$4*Data!B60,IF(Data!D60="B",G$9/Data!C$4*Data!B60,G$12/Data!C$4*Data!B60))</f>
        <v>253.93856351192184</v>
      </c>
      <c r="N58" s="12">
        <f>M58/2*Data!C60</f>
        <v>9014.8190046732252</v>
      </c>
      <c r="O58" s="12">
        <f>Data!B60/M58</f>
        <v>6.7460411538461535</v>
      </c>
      <c r="P58" s="12"/>
      <c r="Q58" s="12"/>
      <c r="R58" s="12"/>
      <c r="S58" s="12"/>
      <c r="T58" s="12"/>
    </row>
    <row r="59" spans="1:20">
      <c r="A59">
        <v>54</v>
      </c>
      <c r="B59" s="12">
        <f t="shared" si="0"/>
        <v>76.904363339706862</v>
      </c>
      <c r="C59" s="12">
        <f t="shared" si="1"/>
        <v>3.3730205769230772</v>
      </c>
      <c r="M59" s="12">
        <f>IF(Data!D61="A",G$6/Data!C$4*Data!B61,IF(Data!D61="B",G$9/Data!C$4*Data!B61,G$12/Data!C$4*Data!B61))</f>
        <v>76.904363339706862</v>
      </c>
      <c r="N59" s="12">
        <f>M59/2*Data!C61</f>
        <v>2499.391808540473</v>
      </c>
      <c r="O59" s="12">
        <f>Data!B61/M59</f>
        <v>3.3730205769230772</v>
      </c>
      <c r="P59" s="12"/>
      <c r="Q59" s="12"/>
      <c r="R59" s="12"/>
      <c r="S59" s="12"/>
      <c r="T59" s="12"/>
    </row>
    <row r="60" spans="1:20">
      <c r="A60">
        <v>55</v>
      </c>
      <c r="B60" s="12">
        <f t="shared" si="0"/>
        <v>694.70670177101601</v>
      </c>
      <c r="C60" s="12">
        <f t="shared" si="1"/>
        <v>6.7460411538461535</v>
      </c>
      <c r="M60" s="12">
        <f>IF(Data!D62="A",G$6/Data!C$4*Data!B62,IF(Data!D62="B",G$9/Data!C$4*Data!B62,G$12/Data!C$4*Data!B62))</f>
        <v>694.70670177101601</v>
      </c>
      <c r="N60" s="12">
        <f>M60/2*Data!C62</f>
        <v>4168.2402106260961</v>
      </c>
      <c r="O60" s="12">
        <f>Data!B62/M60</f>
        <v>6.7460411538461535</v>
      </c>
      <c r="P60" s="12"/>
      <c r="Q60" s="12"/>
      <c r="R60" s="12"/>
      <c r="S60" s="12"/>
      <c r="T60" s="12"/>
    </row>
    <row r="61" spans="1:20">
      <c r="A61">
        <v>56</v>
      </c>
      <c r="B61" s="12">
        <f t="shared" si="0"/>
        <v>74.117543696710555</v>
      </c>
      <c r="C61" s="12">
        <f t="shared" si="1"/>
        <v>3.3730205769230768</v>
      </c>
      <c r="M61" s="12">
        <f>IF(Data!D63="A",G$6/Data!C$4*Data!B63,IF(Data!D63="B",G$9/Data!C$4*Data!B63,G$12/Data!C$4*Data!B63))</f>
        <v>74.117543696710555</v>
      </c>
      <c r="N61" s="12">
        <f>M61/2*Data!C63</f>
        <v>3817.0535003805935</v>
      </c>
      <c r="O61" s="12">
        <f>Data!B63/M61</f>
        <v>3.3730205769230768</v>
      </c>
      <c r="P61" s="12"/>
      <c r="Q61" s="12"/>
      <c r="R61" s="12"/>
      <c r="S61" s="12"/>
      <c r="T61" s="12"/>
    </row>
    <row r="62" spans="1:20">
      <c r="A62">
        <v>57</v>
      </c>
      <c r="B62" s="12">
        <f t="shared" si="0"/>
        <v>3.4390540275273698</v>
      </c>
      <c r="C62" s="12">
        <f t="shared" si="1"/>
        <v>3.3730205769230768</v>
      </c>
      <c r="M62" s="12">
        <f>IF(Data!D64="A",G$6/Data!C$4*Data!B64,IF(Data!D64="B",G$9/Data!C$4*Data!B64,G$12/Data!C$4*Data!B64))</f>
        <v>3.4390540275273698</v>
      </c>
      <c r="N62" s="12">
        <f>M62/2*Data!C64</f>
        <v>1107.375396863813</v>
      </c>
      <c r="O62" s="12">
        <f>Data!B64/M62</f>
        <v>3.3730205769230768</v>
      </c>
      <c r="P62" s="12"/>
      <c r="Q62" s="12"/>
      <c r="R62" s="12"/>
      <c r="S62" s="12"/>
      <c r="T62" s="12"/>
    </row>
    <row r="63" spans="1:20">
      <c r="A63">
        <v>58</v>
      </c>
      <c r="B63" s="12">
        <f t="shared" si="0"/>
        <v>101.23863528621089</v>
      </c>
      <c r="C63" s="12">
        <f t="shared" si="1"/>
        <v>3.3730205769230768</v>
      </c>
      <c r="M63" s="12">
        <f>IF(Data!D65="A",G$6/Data!C$4*Data!B65,IF(Data!D65="B",G$9/Data!C$4*Data!B65,G$12/Data!C$4*Data!B65))</f>
        <v>101.23863528621089</v>
      </c>
      <c r="N63" s="12">
        <f>M63/2*Data!C65</f>
        <v>3442.1135997311703</v>
      </c>
      <c r="O63" s="12">
        <f>Data!B65/M63</f>
        <v>3.3730205769230768</v>
      </c>
      <c r="P63" s="12"/>
      <c r="Q63" s="12"/>
      <c r="R63" s="12"/>
      <c r="S63" s="12"/>
      <c r="T63" s="12"/>
    </row>
    <row r="64" spans="1:20">
      <c r="A64">
        <v>59</v>
      </c>
      <c r="B64" s="12">
        <f t="shared" si="0"/>
        <v>45.715700952131066</v>
      </c>
      <c r="C64" s="12">
        <f t="shared" si="1"/>
        <v>3.3730205769230772</v>
      </c>
      <c r="M64" s="12">
        <f>IF(Data!D66="A",G$6/Data!C$4*Data!B66,IF(Data!D66="B",G$9/Data!C$4*Data!B66,G$12/Data!C$4*Data!B66))</f>
        <v>45.715700952131066</v>
      </c>
      <c r="N64" s="12">
        <f>M64/2*Data!C66</f>
        <v>3200.0990666491748</v>
      </c>
      <c r="O64" s="12">
        <f>Data!B66/M64</f>
        <v>3.3730205769230772</v>
      </c>
      <c r="P64" s="12"/>
      <c r="Q64" s="12"/>
      <c r="R64" s="12"/>
      <c r="S64" s="12"/>
      <c r="T64" s="12"/>
    </row>
    <row r="65" spans="1:20">
      <c r="A65">
        <v>60</v>
      </c>
      <c r="B65" s="12">
        <f t="shared" si="0"/>
        <v>102.05689296862258</v>
      </c>
      <c r="C65" s="12">
        <f t="shared" si="1"/>
        <v>3.3730205769230768</v>
      </c>
      <c r="M65" s="12">
        <f>IF(Data!D67="A",G$6/Data!C$4*Data!B67,IF(Data!D67="B",G$9/Data!C$4*Data!B67,G$12/Data!C$4*Data!B67))</f>
        <v>102.05689296862258</v>
      </c>
      <c r="N65" s="12">
        <f>M65/2*Data!C67</f>
        <v>1785.995626950895</v>
      </c>
      <c r="O65" s="12">
        <f>Data!B67/M65</f>
        <v>3.3730205769230768</v>
      </c>
      <c r="P65" s="12"/>
      <c r="Q65" s="12"/>
      <c r="R65" s="12"/>
      <c r="S65" s="12"/>
      <c r="T65" s="12"/>
    </row>
    <row r="66" spans="1:20">
      <c r="A66">
        <v>61</v>
      </c>
      <c r="B66" s="12">
        <f t="shared" si="0"/>
        <v>400.23473596223704</v>
      </c>
      <c r="C66" s="12">
        <f t="shared" si="1"/>
        <v>3.3730205769230768</v>
      </c>
      <c r="M66" s="12">
        <f>IF(Data!D68="A",G$6/Data!C$4*Data!B68,IF(Data!D68="B",G$9/Data!C$4*Data!B68,G$12/Data!C$4*Data!B68))</f>
        <v>400.23473596223704</v>
      </c>
      <c r="N66" s="12">
        <f>M66/2*Data!C68</f>
        <v>2401.4084157734223</v>
      </c>
      <c r="O66" s="12">
        <f>Data!B68/M66</f>
        <v>3.3730205769230768</v>
      </c>
      <c r="P66" s="12"/>
      <c r="Q66" s="12"/>
      <c r="R66" s="12"/>
      <c r="S66" s="12"/>
      <c r="T66" s="12"/>
    </row>
    <row r="67" spans="1:20">
      <c r="A67">
        <v>62</v>
      </c>
      <c r="B67" s="12">
        <f t="shared" si="0"/>
        <v>249.03494682094748</v>
      </c>
      <c r="C67" s="12">
        <f t="shared" si="1"/>
        <v>3.3730205769230768</v>
      </c>
      <c r="M67" s="12">
        <f>IF(Data!D69="A",G$6/Data!C$4*Data!B69,IF(Data!D69="B",G$9/Data!C$4*Data!B69,G$12/Data!C$4*Data!B69))</f>
        <v>249.03494682094748</v>
      </c>
      <c r="N67" s="12">
        <f>M67/2*Data!C69</f>
        <v>2863.9018884408961</v>
      </c>
      <c r="O67" s="12">
        <f>Data!B69/M67</f>
        <v>3.3730205769230768</v>
      </c>
      <c r="P67" s="12"/>
      <c r="Q67" s="12"/>
      <c r="R67" s="12"/>
      <c r="S67" s="12"/>
      <c r="T67" s="12"/>
    </row>
    <row r="68" spans="1:20">
      <c r="A68">
        <v>63</v>
      </c>
      <c r="B68" s="12">
        <f t="shared" si="0"/>
        <v>215.83028724482114</v>
      </c>
      <c r="C68" s="12">
        <f t="shared" si="1"/>
        <v>3.3730205769230768</v>
      </c>
      <c r="M68" s="12">
        <f>IF(Data!D70="A",G$6/Data!C$4*Data!B70,IF(Data!D70="B",G$9/Data!C$4*Data!B70,G$12/Data!C$4*Data!B70))</f>
        <v>215.83028724482114</v>
      </c>
      <c r="N68" s="12">
        <f>M68/2*Data!C70</f>
        <v>2913.7088778050852</v>
      </c>
      <c r="O68" s="12">
        <f>Data!B70/M68</f>
        <v>3.3730205769230768</v>
      </c>
      <c r="P68" s="12"/>
      <c r="Q68" s="12"/>
      <c r="R68" s="12"/>
      <c r="S68" s="12"/>
      <c r="T68" s="12"/>
    </row>
    <row r="69" spans="1:20">
      <c r="A69">
        <v>64</v>
      </c>
      <c r="B69" s="12">
        <f t="shared" si="0"/>
        <v>488.10849576905707</v>
      </c>
      <c r="C69" s="12">
        <f t="shared" si="1"/>
        <v>6.7460411538461535</v>
      </c>
      <c r="M69" s="12">
        <f>IF(Data!D71="A",G$6/Data!C$4*Data!B71,IF(Data!D71="B",G$9/Data!C$4*Data!B71,G$12/Data!C$4*Data!B71))</f>
        <v>488.10849576905707</v>
      </c>
      <c r="N69" s="12">
        <f>M69/2*Data!C71</f>
        <v>4392.9764619215139</v>
      </c>
      <c r="O69" s="12">
        <f>Data!B71/M69</f>
        <v>6.7460411538461535</v>
      </c>
      <c r="P69" s="12"/>
      <c r="Q69" s="12"/>
      <c r="R69" s="12"/>
      <c r="S69" s="12"/>
      <c r="T69" s="12"/>
    </row>
    <row r="70" spans="1:20">
      <c r="A70">
        <v>65</v>
      </c>
      <c r="B70" s="12">
        <f t="shared" si="0"/>
        <v>270.65948136989977</v>
      </c>
      <c r="C70" s="12">
        <f t="shared" si="1"/>
        <v>6.7460411538461535</v>
      </c>
      <c r="M70" s="12">
        <f>IF(Data!D72="A",G$6/Data!C$4*Data!B72,IF(Data!D72="B",G$9/Data!C$4*Data!B72,G$12/Data!C$4*Data!B72))</f>
        <v>270.65948136989977</v>
      </c>
      <c r="N70" s="12">
        <f>M70/2*Data!C72</f>
        <v>3789.2327391785966</v>
      </c>
      <c r="O70" s="12">
        <f>Data!B72/M70</f>
        <v>6.7460411538461535</v>
      </c>
      <c r="P70" s="12"/>
      <c r="Q70" s="12"/>
      <c r="R70" s="12"/>
      <c r="S70" s="12"/>
      <c r="T70" s="12"/>
    </row>
    <row r="71" spans="1:20">
      <c r="A71">
        <v>66</v>
      </c>
      <c r="B71" s="12">
        <f t="shared" ref="B71:B105" si="2">M71</f>
        <v>214.77485342258001</v>
      </c>
      <c r="C71" s="12">
        <f t="shared" ref="C71:C105" si="3">O71</f>
        <v>6.7460411538461535</v>
      </c>
      <c r="M71" s="12">
        <f>IF(Data!D73="A",G$6/Data!C$4*Data!B73,IF(Data!D73="B",G$9/Data!C$4*Data!B73,G$12/Data!C$4*Data!B73))</f>
        <v>214.77485342258001</v>
      </c>
      <c r="N71" s="12">
        <f>M71/2*Data!C73</f>
        <v>3651.1725081838604</v>
      </c>
      <c r="O71" s="12">
        <f>Data!B73/M71</f>
        <v>6.7460411538461535</v>
      </c>
      <c r="P71" s="12"/>
      <c r="Q71" s="12"/>
      <c r="R71" s="12"/>
      <c r="S71" s="12"/>
      <c r="T71" s="12"/>
    </row>
    <row r="72" spans="1:20">
      <c r="A72">
        <v>67</v>
      </c>
      <c r="B72" s="12">
        <f t="shared" si="2"/>
        <v>227.28589479858474</v>
      </c>
      <c r="C72" s="12">
        <f t="shared" si="3"/>
        <v>3.3730205769230768</v>
      </c>
      <c r="M72" s="12">
        <f>IF(Data!D74="A",G$6/Data!C$4*Data!B74,IF(Data!D74="B",G$9/Data!C$4*Data!B74,G$12/Data!C$4*Data!B74))</f>
        <v>227.28589479858474</v>
      </c>
      <c r="N72" s="12">
        <f>M72/2*Data!C74</f>
        <v>3636.5743167773558</v>
      </c>
      <c r="O72" s="12">
        <f>Data!B74/M72</f>
        <v>3.3730205769230768</v>
      </c>
      <c r="P72" s="12"/>
      <c r="Q72" s="12"/>
      <c r="R72" s="12"/>
      <c r="S72" s="12"/>
      <c r="T72" s="12"/>
    </row>
    <row r="73" spans="1:20">
      <c r="A73">
        <v>68</v>
      </c>
      <c r="B73" s="12">
        <f t="shared" si="2"/>
        <v>478.9416379646479</v>
      </c>
      <c r="C73" s="12">
        <f t="shared" si="3"/>
        <v>3.3730205769230768</v>
      </c>
      <c r="M73" s="12">
        <f>IF(Data!D75="A",G$6/Data!C$4*Data!B75,IF(Data!D75="B",G$9/Data!C$4*Data!B75,G$12/Data!C$4*Data!B75))</f>
        <v>478.9416379646479</v>
      </c>
      <c r="N73" s="12">
        <f>M73/2*Data!C75</f>
        <v>3831.5331037171832</v>
      </c>
      <c r="O73" s="12">
        <f>Data!B75/M73</f>
        <v>3.3730205769230768</v>
      </c>
      <c r="P73" s="12"/>
      <c r="Q73" s="12"/>
      <c r="R73" s="12"/>
      <c r="S73" s="12"/>
      <c r="T73" s="12"/>
    </row>
    <row r="74" spans="1:20">
      <c r="A74">
        <v>69</v>
      </c>
      <c r="B74" s="12">
        <f t="shared" si="2"/>
        <v>307.03637181624532</v>
      </c>
      <c r="C74" s="12">
        <f t="shared" si="3"/>
        <v>3.3730205769230768</v>
      </c>
      <c r="M74" s="12">
        <f>IF(Data!D76="A",G$6/Data!C$4*Data!B76,IF(Data!D76="B",G$9/Data!C$4*Data!B76,G$12/Data!C$4*Data!B76))</f>
        <v>307.03637181624532</v>
      </c>
      <c r="N74" s="12">
        <f>M74/2*Data!C76</f>
        <v>6601.2819940492745</v>
      </c>
      <c r="O74" s="12">
        <f>Data!B76/M74</f>
        <v>3.3730205769230768</v>
      </c>
      <c r="P74" s="12"/>
      <c r="Q74" s="12"/>
      <c r="R74" s="12"/>
      <c r="S74" s="12"/>
      <c r="T74" s="12"/>
    </row>
    <row r="75" spans="1:20">
      <c r="A75">
        <v>70</v>
      </c>
      <c r="B75" s="12">
        <f t="shared" si="2"/>
        <v>27.435349974774383</v>
      </c>
      <c r="C75" s="12">
        <f t="shared" si="3"/>
        <v>6.7460411538461535</v>
      </c>
      <c r="M75" s="12">
        <f>IF(Data!D77="A",G$6/Data!C$4*Data!B77,IF(Data!D77="B",G$9/Data!C$4*Data!B77,G$12/Data!C$4*Data!B77))</f>
        <v>27.435349974774383</v>
      </c>
      <c r="N75" s="12">
        <f>M75/2*Data!C77</f>
        <v>4142.737846190932</v>
      </c>
      <c r="O75" s="12">
        <f>Data!B77/M75</f>
        <v>6.7460411538461535</v>
      </c>
      <c r="P75" s="12"/>
      <c r="Q75" s="12"/>
      <c r="R75" s="12"/>
      <c r="S75" s="12"/>
      <c r="T75" s="12"/>
    </row>
    <row r="76" spans="1:20">
      <c r="A76">
        <v>71</v>
      </c>
      <c r="B76" s="12">
        <f t="shared" si="2"/>
        <v>23.456720229134959</v>
      </c>
      <c r="C76" s="12">
        <f t="shared" si="3"/>
        <v>3.3730205769230768</v>
      </c>
      <c r="M76" s="12">
        <f>IF(Data!D78="A",G$6/Data!C$4*Data!B78,IF(Data!D78="B",G$9/Data!C$4*Data!B78,G$12/Data!C$4*Data!B78))</f>
        <v>23.456720229134959</v>
      </c>
      <c r="N76" s="12">
        <f>M76/2*Data!C78</f>
        <v>2204.931701538686</v>
      </c>
      <c r="O76" s="12">
        <f>Data!B78/M76</f>
        <v>3.3730205769230768</v>
      </c>
      <c r="P76" s="12"/>
      <c r="Q76" s="12"/>
      <c r="R76" s="12"/>
      <c r="S76" s="12"/>
      <c r="T76" s="12"/>
    </row>
    <row r="77" spans="1:20">
      <c r="A77">
        <v>72</v>
      </c>
      <c r="B77" s="12">
        <f t="shared" si="2"/>
        <v>225.31733283800008</v>
      </c>
      <c r="C77" s="12">
        <f t="shared" si="3"/>
        <v>3.3730205769230768</v>
      </c>
      <c r="M77" s="12">
        <f>IF(Data!D79="A",G$6/Data!C$4*Data!B79,IF(Data!D79="B",G$9/Data!C$4*Data!B79,G$12/Data!C$4*Data!B79))</f>
        <v>225.31733283800008</v>
      </c>
      <c r="N77" s="12">
        <f>M77/2*Data!C79</f>
        <v>3492.4186589890014</v>
      </c>
      <c r="O77" s="12">
        <f>Data!B79/M77</f>
        <v>3.3730205769230768</v>
      </c>
      <c r="P77" s="12"/>
      <c r="Q77" s="12"/>
      <c r="R77" s="12"/>
      <c r="S77" s="12"/>
      <c r="T77" s="12"/>
    </row>
    <row r="78" spans="1:20">
      <c r="A78">
        <v>73</v>
      </c>
      <c r="B78" s="12">
        <f t="shared" si="2"/>
        <v>3.9964179561266335</v>
      </c>
      <c r="C78" s="12">
        <f t="shared" si="3"/>
        <v>3.3730205769230768</v>
      </c>
      <c r="M78" s="12">
        <f>IF(Data!D80="A",G$6/Data!C$4*Data!B80,IF(Data!D80="B",G$9/Data!C$4*Data!B80,G$12/Data!C$4*Data!B80))</f>
        <v>3.9964179561266335</v>
      </c>
      <c r="N78" s="12">
        <f>M78/2*Data!C80</f>
        <v>2154.0692783522554</v>
      </c>
      <c r="O78" s="12">
        <f>Data!B80/M78</f>
        <v>3.3730205769230768</v>
      </c>
      <c r="P78" s="12"/>
      <c r="Q78" s="12"/>
      <c r="R78" s="12"/>
      <c r="S78" s="12"/>
      <c r="T78" s="12"/>
    </row>
    <row r="79" spans="1:20">
      <c r="A79">
        <v>74</v>
      </c>
      <c r="B79" s="12">
        <f t="shared" si="2"/>
        <v>204.14936235821958</v>
      </c>
      <c r="C79" s="12">
        <f t="shared" si="3"/>
        <v>3.3730205769230768</v>
      </c>
      <c r="M79" s="12">
        <f>IF(Data!D81="A",G$6/Data!C$4*Data!B81,IF(Data!D81="B",G$9/Data!C$4*Data!B81,G$12/Data!C$4*Data!B81))</f>
        <v>204.14936235821958</v>
      </c>
      <c r="N79" s="12">
        <f>M79/2*Data!C81</f>
        <v>4899.5846965972696</v>
      </c>
      <c r="O79" s="12">
        <f>Data!B81/M79</f>
        <v>3.3730205769230768</v>
      </c>
      <c r="P79" s="12"/>
      <c r="Q79" s="12"/>
      <c r="R79" s="12"/>
      <c r="S79" s="12"/>
      <c r="T79" s="12"/>
    </row>
    <row r="80" spans="1:20">
      <c r="A80">
        <v>75</v>
      </c>
      <c r="B80" s="12">
        <f t="shared" si="2"/>
        <v>3.8541122722289489</v>
      </c>
      <c r="C80" s="12">
        <f t="shared" si="3"/>
        <v>3.3730205769230768</v>
      </c>
      <c r="M80" s="12">
        <f>IF(Data!D82="A",G$6/Data!C$4*Data!B82,IF(Data!D82="B",G$9/Data!C$4*Data!B82,G$12/Data!C$4*Data!B82))</f>
        <v>3.8541122722289489</v>
      </c>
      <c r="N80" s="12">
        <f>M80/2*Data!C82</f>
        <v>6744.6964764006607</v>
      </c>
      <c r="O80" s="12">
        <f>Data!B82/M80</f>
        <v>3.3730205769230768</v>
      </c>
      <c r="P80" s="12"/>
      <c r="Q80" s="12"/>
      <c r="R80" s="12"/>
      <c r="S80" s="12"/>
      <c r="T80" s="12"/>
    </row>
    <row r="81" spans="1:20">
      <c r="A81">
        <v>76</v>
      </c>
      <c r="B81" s="12">
        <f t="shared" si="2"/>
        <v>231.25266573723266</v>
      </c>
      <c r="C81" s="12">
        <f t="shared" si="3"/>
        <v>6.7460411538461535</v>
      </c>
      <c r="M81" s="12">
        <f>IF(Data!D83="A",G$6/Data!C$4*Data!B83,IF(Data!D83="B",G$9/Data!C$4*Data!B83,G$12/Data!C$4*Data!B83))</f>
        <v>231.25266573723266</v>
      </c>
      <c r="N81" s="12">
        <f>M81/2*Data!C83</f>
        <v>9943.8646267010045</v>
      </c>
      <c r="O81" s="12">
        <f>Data!B83/M81</f>
        <v>6.7460411538461535</v>
      </c>
      <c r="P81" s="12"/>
      <c r="Q81" s="12"/>
      <c r="R81" s="12"/>
      <c r="S81" s="12"/>
      <c r="T81" s="12"/>
    </row>
    <row r="82" spans="1:20">
      <c r="A82">
        <v>77</v>
      </c>
      <c r="B82" s="12">
        <f t="shared" si="2"/>
        <v>8.360458928988951</v>
      </c>
      <c r="C82" s="12">
        <f t="shared" si="3"/>
        <v>3.3730205769230768</v>
      </c>
      <c r="M82" s="12">
        <f>IF(Data!D84="A",G$6/Data!C$4*Data!B84,IF(Data!D84="B",G$9/Data!C$4*Data!B84,G$12/Data!C$4*Data!B84))</f>
        <v>8.360458928988951</v>
      </c>
      <c r="N82" s="12">
        <f>M82/2*Data!C84</f>
        <v>6550.4195708628431</v>
      </c>
      <c r="O82" s="12">
        <f>Data!B84/M82</f>
        <v>3.3730205769230768</v>
      </c>
      <c r="P82" s="12"/>
      <c r="Q82" s="12"/>
      <c r="R82" s="12"/>
      <c r="S82" s="12"/>
      <c r="T82" s="12"/>
    </row>
    <row r="83" spans="1:20">
      <c r="A83">
        <v>78</v>
      </c>
      <c r="B83" s="12">
        <f t="shared" si="2"/>
        <v>135.55802271953576</v>
      </c>
      <c r="C83" s="12">
        <f t="shared" si="3"/>
        <v>6.7460411538461527</v>
      </c>
      <c r="M83" s="12">
        <f>IF(Data!D85="A",G$6/Data!C$4*Data!B85,IF(Data!D85="B",G$9/Data!C$4*Data!B85,G$12/Data!C$4*Data!B85))</f>
        <v>135.55802271953576</v>
      </c>
      <c r="N83" s="12">
        <f>M83/2*Data!C85</f>
        <v>7320.1332268549304</v>
      </c>
      <c r="O83" s="12">
        <f>Data!B85/M83</f>
        <v>6.7460411538461527</v>
      </c>
      <c r="P83" s="12"/>
      <c r="Q83" s="12"/>
      <c r="R83" s="12"/>
      <c r="S83" s="12"/>
      <c r="T83" s="12"/>
    </row>
    <row r="84" spans="1:20">
      <c r="A84">
        <v>79</v>
      </c>
      <c r="B84" s="12">
        <f t="shared" si="2"/>
        <v>52.64124423515171</v>
      </c>
      <c r="C84" s="12">
        <f t="shared" si="3"/>
        <v>6.7460411538461535</v>
      </c>
      <c r="M84" s="12">
        <f>IF(Data!D86="A",G$6/Data!C$4*Data!B86,IF(Data!D86="B",G$9/Data!C$4*Data!B86,G$12/Data!C$4*Data!B86))</f>
        <v>52.64124423515171</v>
      </c>
      <c r="N84" s="12">
        <f>M84/2*Data!C86</f>
        <v>7475.056681391543</v>
      </c>
      <c r="O84" s="12">
        <f>Data!B86/M84</f>
        <v>6.7460411538461535</v>
      </c>
      <c r="P84" s="12"/>
      <c r="Q84" s="12"/>
      <c r="R84" s="12"/>
      <c r="S84" s="12"/>
      <c r="T84" s="12"/>
    </row>
    <row r="85" spans="1:20">
      <c r="A85">
        <v>80</v>
      </c>
      <c r="B85" s="12">
        <f t="shared" si="2"/>
        <v>279.21561061424802</v>
      </c>
      <c r="C85" s="12">
        <f t="shared" si="3"/>
        <v>3.3730205769230763</v>
      </c>
      <c r="M85" s="12">
        <f>IF(Data!D87="A",G$6/Data!C$4*Data!B87,IF(Data!D87="B",G$9/Data!C$4*Data!B87,G$12/Data!C$4*Data!B87))</f>
        <v>279.21561061424802</v>
      </c>
      <c r="N85" s="12">
        <f>M85/2*Data!C87</f>
        <v>1954.5092742997363</v>
      </c>
      <c r="O85" s="12">
        <f>Data!B87/M85</f>
        <v>3.3730205769230763</v>
      </c>
      <c r="P85" s="12"/>
      <c r="Q85" s="12"/>
      <c r="R85" s="12"/>
      <c r="S85" s="12"/>
      <c r="T85" s="12"/>
    </row>
    <row r="86" spans="1:20">
      <c r="A86">
        <v>81</v>
      </c>
      <c r="B86" s="12">
        <f t="shared" si="2"/>
        <v>50.376212099780226</v>
      </c>
      <c r="C86" s="12">
        <f t="shared" si="3"/>
        <v>3.3730205769230768</v>
      </c>
      <c r="M86" s="12">
        <f>IF(Data!D88="A",G$6/Data!C$4*Data!B88,IF(Data!D88="B",G$9/Data!C$4*Data!B88,G$12/Data!C$4*Data!B88))</f>
        <v>50.376212099780226</v>
      </c>
      <c r="N86" s="12">
        <f>M86/2*Data!C88</f>
        <v>3400.3943167351654</v>
      </c>
      <c r="O86" s="12">
        <f>Data!B88/M86</f>
        <v>3.3730205769230768</v>
      </c>
      <c r="P86" s="12"/>
      <c r="Q86" s="12"/>
      <c r="R86" s="12"/>
      <c r="S86" s="12"/>
      <c r="T86" s="12"/>
    </row>
    <row r="87" spans="1:20">
      <c r="A87">
        <v>82</v>
      </c>
      <c r="B87" s="12">
        <f t="shared" si="2"/>
        <v>445.93857810737666</v>
      </c>
      <c r="C87" s="12">
        <f t="shared" si="3"/>
        <v>3.3730205769230768</v>
      </c>
      <c r="M87" s="12">
        <f>IF(Data!D89="A",G$6/Data!C$4*Data!B89,IF(Data!D89="B",G$9/Data!C$4*Data!B89,G$12/Data!C$4*Data!B89))</f>
        <v>445.93857810737666</v>
      </c>
      <c r="N87" s="12">
        <f>M87/2*Data!C89</f>
        <v>1783.7543124295066</v>
      </c>
      <c r="O87" s="12">
        <f>Data!B89/M87</f>
        <v>3.3730205769230768</v>
      </c>
      <c r="P87" s="12"/>
      <c r="Q87" s="12"/>
      <c r="R87" s="12"/>
      <c r="S87" s="12"/>
      <c r="T87" s="12"/>
    </row>
    <row r="88" spans="1:20">
      <c r="A88">
        <v>83</v>
      </c>
      <c r="B88" s="12">
        <f t="shared" si="2"/>
        <v>230.67751359814622</v>
      </c>
      <c r="C88" s="12">
        <f t="shared" si="3"/>
        <v>13.492082307692307</v>
      </c>
      <c r="M88" s="12">
        <f>IF(Data!D90="A",G$6/Data!C$4*Data!B90,IF(Data!D90="B",G$9/Data!C$4*Data!B90,G$12/Data!C$4*Data!B90))</f>
        <v>230.67751359814622</v>
      </c>
      <c r="N88" s="12">
        <f>M88/2*Data!C90</f>
        <v>37485.09595969876</v>
      </c>
      <c r="O88" s="12">
        <f>Data!B90/M88</f>
        <v>13.492082307692307</v>
      </c>
      <c r="P88" s="12"/>
      <c r="Q88" s="12"/>
      <c r="R88" s="12"/>
      <c r="S88" s="12"/>
      <c r="T88" s="12"/>
    </row>
    <row r="89" spans="1:20">
      <c r="A89">
        <v>84</v>
      </c>
      <c r="B89" s="12">
        <f t="shared" si="2"/>
        <v>63.672899438970113</v>
      </c>
      <c r="C89" s="12">
        <f t="shared" si="3"/>
        <v>13.492082307692307</v>
      </c>
      <c r="M89" s="12">
        <f>IF(Data!D91="A",G$6/Data!C$4*Data!B91,IF(Data!D91="B",G$9/Data!C$4*Data!B91,G$12/Data!C$4*Data!B91))</f>
        <v>63.672899438970113</v>
      </c>
      <c r="N89" s="12">
        <f>M89/2*Data!C91</f>
        <v>10537.864857149554</v>
      </c>
      <c r="O89" s="12">
        <f>Data!B91/M89</f>
        <v>13.492082307692307</v>
      </c>
      <c r="P89" s="12"/>
      <c r="Q89" s="12"/>
      <c r="R89" s="12"/>
      <c r="S89" s="12"/>
      <c r="T89" s="12"/>
    </row>
    <row r="90" spans="1:20">
      <c r="A90">
        <v>85</v>
      </c>
      <c r="B90" s="12">
        <f t="shared" si="2"/>
        <v>24.482507033897431</v>
      </c>
      <c r="C90" s="12">
        <f t="shared" si="3"/>
        <v>6.7460411538461535</v>
      </c>
      <c r="M90" s="12">
        <f>IF(Data!D92="A",G$6/Data!C$4*Data!B92,IF(Data!D92="B",G$9/Data!C$4*Data!B92,G$12/Data!C$4*Data!B92))</f>
        <v>24.482507033897431</v>
      </c>
      <c r="N90" s="12">
        <f>M90/2*Data!C92</f>
        <v>4810.8126321608452</v>
      </c>
      <c r="O90" s="12">
        <f>Data!B92/M90</f>
        <v>6.7460411538461535</v>
      </c>
      <c r="P90" s="12"/>
      <c r="Q90" s="12"/>
      <c r="R90" s="12"/>
      <c r="S90" s="12"/>
      <c r="T90" s="12"/>
    </row>
    <row r="91" spans="1:20">
      <c r="A91">
        <v>86</v>
      </c>
      <c r="B91" s="12">
        <f t="shared" si="2"/>
        <v>20.515736095249483</v>
      </c>
      <c r="C91" s="12">
        <f t="shared" si="3"/>
        <v>3.3730205769230768</v>
      </c>
      <c r="M91" s="12">
        <f>IF(Data!D93="A",G$6/Data!C$4*Data!B93,IF(Data!D93="B",G$9/Data!C$4*Data!B93,G$12/Data!C$4*Data!B93))</f>
        <v>20.515736095249483</v>
      </c>
      <c r="N91" s="12">
        <f>M91/2*Data!C93</f>
        <v>1579.7116793342102</v>
      </c>
      <c r="O91" s="12">
        <f>Data!B93/M91</f>
        <v>3.3730205769230768</v>
      </c>
      <c r="P91" s="12"/>
      <c r="Q91" s="12"/>
      <c r="R91" s="12"/>
      <c r="S91" s="12"/>
      <c r="T91" s="12"/>
    </row>
    <row r="92" spans="1:20">
      <c r="A92">
        <v>87</v>
      </c>
      <c r="B92" s="12">
        <f t="shared" si="2"/>
        <v>54.81140591459139</v>
      </c>
      <c r="C92" s="12">
        <f t="shared" si="3"/>
        <v>3.3730205769230768</v>
      </c>
      <c r="M92" s="12">
        <f>IF(Data!D94="A",G$6/Data!C$4*Data!B94,IF(Data!D94="B",G$9/Data!C$4*Data!B94,G$12/Data!C$4*Data!B94))</f>
        <v>54.81140591459139</v>
      </c>
      <c r="N92" s="12">
        <f>M92/2*Data!C94</f>
        <v>2521.3246720712041</v>
      </c>
      <c r="O92" s="12">
        <f>Data!B94/M92</f>
        <v>3.3730205769230768</v>
      </c>
      <c r="P92" s="12"/>
      <c r="Q92" s="12"/>
      <c r="R92" s="12"/>
      <c r="S92" s="12"/>
      <c r="T92" s="12"/>
    </row>
    <row r="93" spans="1:20">
      <c r="A93">
        <v>88</v>
      </c>
      <c r="B93" s="12">
        <f t="shared" si="2"/>
        <v>591.02515224456147</v>
      </c>
      <c r="C93" s="12">
        <f t="shared" si="3"/>
        <v>13.492082307692307</v>
      </c>
      <c r="M93" s="12">
        <f>IF(Data!D95="A",G$6/Data!C$4*Data!B95,IF(Data!D95="B",G$9/Data!C$4*Data!B95,G$12/Data!C$4*Data!B95))</f>
        <v>591.02515224456147</v>
      </c>
      <c r="N93" s="12">
        <f>M93/2*Data!C95</f>
        <v>9751.9150120352642</v>
      </c>
      <c r="O93" s="12">
        <f>Data!B95/M93</f>
        <v>13.492082307692307</v>
      </c>
      <c r="P93" s="12"/>
      <c r="Q93" s="12"/>
      <c r="R93" s="12"/>
      <c r="S93" s="12"/>
      <c r="T93" s="12"/>
    </row>
    <row r="94" spans="1:20">
      <c r="A94">
        <v>89</v>
      </c>
      <c r="B94" s="12">
        <f t="shared" si="2"/>
        <v>323.15249051765801</v>
      </c>
      <c r="C94" s="12">
        <f t="shared" si="3"/>
        <v>3.3730205769230772</v>
      </c>
      <c r="M94" s="12">
        <f>IF(Data!D96="A",G$6/Data!C$4*Data!B96,IF(Data!D96="B",G$9/Data!C$4*Data!B96,G$12/Data!C$4*Data!B96))</f>
        <v>323.15249051765801</v>
      </c>
      <c r="N94" s="12">
        <f>M94/2*Data!C96</f>
        <v>3231.52490517658</v>
      </c>
      <c r="O94" s="12">
        <f>Data!B96/M94</f>
        <v>3.3730205769230772</v>
      </c>
      <c r="P94" s="12"/>
      <c r="Q94" s="12"/>
      <c r="R94" s="12"/>
      <c r="S94" s="12"/>
      <c r="T94" s="12"/>
    </row>
    <row r="95" spans="1:20">
      <c r="A95">
        <v>90</v>
      </c>
      <c r="B95" s="12">
        <f t="shared" si="2"/>
        <v>376.51712197928964</v>
      </c>
      <c r="C95" s="12">
        <f t="shared" si="3"/>
        <v>3.3730205769230768</v>
      </c>
      <c r="M95" s="12">
        <f>IF(Data!D97="A",G$6/Data!C$4*Data!B97,IF(Data!D97="B",G$9/Data!C$4*Data!B97,G$12/Data!C$4*Data!B97))</f>
        <v>376.51712197928964</v>
      </c>
      <c r="N95" s="12">
        <f>M95/2*Data!C97</f>
        <v>3576.9126588032514</v>
      </c>
      <c r="O95" s="12">
        <f>Data!B97/M95</f>
        <v>3.3730205769230768</v>
      </c>
      <c r="P95" s="12"/>
      <c r="Q95" s="12"/>
      <c r="R95" s="12"/>
      <c r="S95" s="12"/>
      <c r="T95" s="12"/>
    </row>
    <row r="96" spans="1:20">
      <c r="A96">
        <v>91</v>
      </c>
      <c r="B96" s="12">
        <f t="shared" si="2"/>
        <v>4.2691705169305285</v>
      </c>
      <c r="C96" s="12">
        <f t="shared" si="3"/>
        <v>13.492082307692307</v>
      </c>
      <c r="M96" s="12">
        <f>IF(Data!D98="A",G$6/Data!C$4*Data!B98,IF(Data!D98="B",G$9/Data!C$4*Data!B98,G$12/Data!C$4*Data!B98))</f>
        <v>4.2691705169305285</v>
      </c>
      <c r="N96" s="12">
        <f>M96/2*Data!C98</f>
        <v>6830.6728270888452</v>
      </c>
      <c r="O96" s="12">
        <f>Data!B98/M96</f>
        <v>13.492082307692307</v>
      </c>
      <c r="P96" s="12"/>
      <c r="Q96" s="12"/>
      <c r="R96" s="12"/>
      <c r="S96" s="12"/>
      <c r="T96" s="12"/>
    </row>
    <row r="97" spans="1:20">
      <c r="A97">
        <v>92</v>
      </c>
      <c r="B97" s="12">
        <f t="shared" si="2"/>
        <v>45.656406917173705</v>
      </c>
      <c r="C97" s="12">
        <f t="shared" si="3"/>
        <v>3.3730205769230768</v>
      </c>
      <c r="M97" s="12">
        <f>IF(Data!D99="A",G$6/Data!C$4*Data!B99,IF(Data!D99="B",G$9/Data!C$4*Data!B99,G$12/Data!C$4*Data!B99))</f>
        <v>45.656406917173705</v>
      </c>
      <c r="N97" s="12">
        <f>M97/2*Data!C99</f>
        <v>2785.0408219475958</v>
      </c>
      <c r="O97" s="12">
        <f>Data!B99/M97</f>
        <v>3.3730205769230768</v>
      </c>
      <c r="P97" s="12"/>
      <c r="Q97" s="12"/>
      <c r="R97" s="12"/>
      <c r="S97" s="12"/>
      <c r="T97" s="12"/>
    </row>
    <row r="98" spans="1:20">
      <c r="A98">
        <v>93</v>
      </c>
      <c r="B98" s="12">
        <f t="shared" si="2"/>
        <v>3.9845591491351593</v>
      </c>
      <c r="C98" s="12">
        <f t="shared" si="3"/>
        <v>6.7460411538461535</v>
      </c>
      <c r="M98" s="12">
        <f>IF(Data!D100="A",G$6/Data!C$4*Data!B100,IF(Data!D100="B",G$9/Data!C$4*Data!B100,G$12/Data!C$4*Data!B100))</f>
        <v>3.9845591491351593</v>
      </c>
      <c r="N98" s="12">
        <f>M98/2*Data!C100</f>
        <v>4701.779795979488</v>
      </c>
      <c r="O98" s="12">
        <f>Data!B100/M98</f>
        <v>6.7460411538461535</v>
      </c>
      <c r="P98" s="12"/>
      <c r="Q98" s="12"/>
      <c r="R98" s="12"/>
      <c r="S98" s="12"/>
      <c r="T98" s="12"/>
    </row>
    <row r="99" spans="1:20">
      <c r="A99">
        <v>94</v>
      </c>
      <c r="B99" s="12">
        <f t="shared" si="2"/>
        <v>35.048704063300491</v>
      </c>
      <c r="C99" s="12">
        <f t="shared" si="3"/>
        <v>6.7460411538461527</v>
      </c>
      <c r="M99" s="12">
        <f>IF(Data!D101="A",G$6/Data!C$4*Data!B101,IF(Data!D101="B",G$9/Data!C$4*Data!B101,G$12/Data!C$4*Data!B101))</f>
        <v>35.048704063300491</v>
      </c>
      <c r="N99" s="12">
        <f>M99/2*Data!C101</f>
        <v>3452.2973502350983</v>
      </c>
      <c r="O99" s="12">
        <f>Data!B101/M99</f>
        <v>6.7460411538461527</v>
      </c>
      <c r="P99" s="12"/>
      <c r="Q99" s="12"/>
      <c r="R99" s="12"/>
      <c r="S99" s="12"/>
      <c r="T99" s="12"/>
    </row>
    <row r="100" spans="1:20">
      <c r="A100">
        <v>95</v>
      </c>
      <c r="B100" s="12">
        <f t="shared" si="2"/>
        <v>1.5535037158830534</v>
      </c>
      <c r="C100" s="12">
        <f t="shared" si="3"/>
        <v>6.7460411538461535</v>
      </c>
      <c r="M100" s="12">
        <f>IF(Data!D102="A",G$6/Data!C$4*Data!B102,IF(Data!D102="B",G$9/Data!C$4*Data!B102,G$12/Data!C$4*Data!B102))</f>
        <v>1.5535037158830534</v>
      </c>
      <c r="N100" s="12">
        <f>M100/2*Data!C102</f>
        <v>4070.1797356135999</v>
      </c>
      <c r="O100" s="12">
        <f>Data!B102/M100</f>
        <v>6.7460411538461535</v>
      </c>
      <c r="P100" s="12"/>
      <c r="Q100" s="12"/>
      <c r="R100" s="12"/>
      <c r="S100" s="12"/>
      <c r="T100" s="12"/>
    </row>
    <row r="101" spans="1:20">
      <c r="A101">
        <v>96</v>
      </c>
      <c r="B101" s="12">
        <f t="shared" si="2"/>
        <v>61.464196636808133</v>
      </c>
      <c r="C101" s="12">
        <f t="shared" si="3"/>
        <v>3.3730205769230768</v>
      </c>
      <c r="M101" s="12">
        <f>IF(Data!D103="A",G$6/Data!C$4*Data!B103,IF(Data!D103="B",G$9/Data!C$4*Data!B103,G$12/Data!C$4*Data!B103))</f>
        <v>61.464196636808133</v>
      </c>
      <c r="N101" s="12">
        <f>M101/2*Data!C103</f>
        <v>2458.5678654723251</v>
      </c>
      <c r="O101" s="12">
        <f>Data!B103/M101</f>
        <v>3.3730205769230768</v>
      </c>
      <c r="P101" s="12"/>
      <c r="Q101" s="12"/>
      <c r="R101" s="12"/>
      <c r="S101" s="12"/>
      <c r="T101" s="12"/>
    </row>
    <row r="102" spans="1:20">
      <c r="A102">
        <v>97</v>
      </c>
      <c r="B102" s="12">
        <f t="shared" si="2"/>
        <v>427.18980425385672</v>
      </c>
      <c r="C102" s="12">
        <f t="shared" si="3"/>
        <v>6.7460411538461535</v>
      </c>
      <c r="M102" s="12">
        <f>IF(Data!D104="A",G$6/Data!C$4*Data!B104,IF(Data!D104="B",G$9/Data!C$4*Data!B104,G$12/Data!C$4*Data!B104))</f>
        <v>427.18980425385672</v>
      </c>
      <c r="N102" s="12">
        <f>M102/2*Data!C104</f>
        <v>3417.5184340308538</v>
      </c>
      <c r="O102" s="12">
        <f>Data!B104/M102</f>
        <v>6.7460411538461535</v>
      </c>
      <c r="P102" s="12"/>
      <c r="Q102" s="12"/>
      <c r="R102" s="12"/>
      <c r="S102" s="12"/>
      <c r="T102" s="12"/>
    </row>
    <row r="103" spans="1:20">
      <c r="A103">
        <v>98</v>
      </c>
      <c r="B103" s="12">
        <f t="shared" si="2"/>
        <v>435.81115693665811</v>
      </c>
      <c r="C103" s="12">
        <f t="shared" si="3"/>
        <v>3.3730205769230768</v>
      </c>
      <c r="M103" s="12">
        <f>IF(Data!D105="A",G$6/Data!C$4*Data!B105,IF(Data!D105="B",G$9/Data!C$4*Data!B105,G$12/Data!C$4*Data!B105))</f>
        <v>435.81115693665811</v>
      </c>
      <c r="N103" s="12">
        <f>M103/2*Data!C105</f>
        <v>4576.0171478349102</v>
      </c>
      <c r="O103" s="12">
        <f>Data!B105/M103</f>
        <v>3.3730205769230768</v>
      </c>
      <c r="P103" s="12"/>
      <c r="Q103" s="12"/>
      <c r="R103" s="12"/>
      <c r="S103" s="12"/>
      <c r="T103" s="12"/>
    </row>
    <row r="104" spans="1:20">
      <c r="A104">
        <v>99</v>
      </c>
      <c r="B104" s="12">
        <f t="shared" si="2"/>
        <v>152.83037510261718</v>
      </c>
      <c r="C104" s="12">
        <f t="shared" si="3"/>
        <v>13.492082307692305</v>
      </c>
      <c r="M104" s="12">
        <f>IF(Data!D106="A",G$6/Data!C$4*Data!B106,IF(Data!D106="B",G$9/Data!C$4*Data!B106,G$12/Data!C$4*Data!B106))</f>
        <v>152.83037510261718</v>
      </c>
      <c r="N104" s="12">
        <f>M104/2*Data!C106</f>
        <v>5043.4023783863668</v>
      </c>
      <c r="O104" s="12">
        <f>Data!B106/M104</f>
        <v>13.492082307692305</v>
      </c>
      <c r="P104" s="12"/>
      <c r="Q104" s="12"/>
      <c r="R104" s="12"/>
      <c r="S104" s="12"/>
      <c r="T104" s="12"/>
    </row>
    <row r="105" spans="1:20">
      <c r="A105">
        <v>100</v>
      </c>
      <c r="B105" s="12">
        <f t="shared" si="2"/>
        <v>79.323559965967505</v>
      </c>
      <c r="C105" s="12">
        <f t="shared" si="3"/>
        <v>3.3730205769230768</v>
      </c>
      <c r="M105" s="12">
        <f>IF(Data!D107="A",G$6/Data!C$4*Data!B107,IF(Data!D107="B",G$9/Data!C$4*Data!B107,G$12/Data!C$4*Data!B107))</f>
        <v>79.323559965967505</v>
      </c>
      <c r="N105" s="12">
        <f>M105/2*Data!C107</f>
        <v>2736.6628188258787</v>
      </c>
      <c r="O105" s="12">
        <f>Data!B107/M105</f>
        <v>3.3730205769230768</v>
      </c>
      <c r="P105" s="12"/>
      <c r="Q105" s="12"/>
      <c r="R105" s="12"/>
      <c r="S105" s="12"/>
      <c r="T105" s="12"/>
    </row>
    <row r="107" spans="1:20">
      <c r="C107" s="12"/>
      <c r="N107" s="22">
        <f>SUM(N6:N105)</f>
        <v>649999.99851764913</v>
      </c>
      <c r="O107" s="12">
        <f>SUM(O6:O105)</f>
        <v>603.77068326923006</v>
      </c>
      <c r="P107" s="12"/>
      <c r="Q107" s="12"/>
      <c r="R107" s="12"/>
      <c r="S107" s="12"/>
      <c r="T107" s="1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Anvisningar</vt:lpstr>
      <vt:lpstr>Data</vt:lpstr>
      <vt:lpstr>Resultat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Stig-Arne</dc:creator>
  <cp:lastModifiedBy>Stig-Arne</cp:lastModifiedBy>
  <cp:lastPrinted>2014-10-22T10:01:06Z</cp:lastPrinted>
  <dcterms:created xsi:type="dcterms:W3CDTF">2010-12-03T15:28:22Z</dcterms:created>
  <dcterms:modified xsi:type="dcterms:W3CDTF">2014-12-16T13:27:34Z</dcterms:modified>
</cp:coreProperties>
</file>